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klecanska\Desktop\"/>
    </mc:Choice>
  </mc:AlternateContent>
  <bookViews>
    <workbookView xWindow="0" yWindow="0" windowWidth="0" windowHeight="0"/>
  </bookViews>
  <sheets>
    <sheet name="Rekapitulace stavby" sheetId="1" r:id="rId1"/>
    <sheet name="SO 01 - Stavební část - o..." sheetId="2" r:id="rId2"/>
    <sheet name="SO 01.1 - Stavební část -..." sheetId="3" r:id="rId3"/>
    <sheet name="SO 01.2 - Stavební část -..." sheetId="4" r:id="rId4"/>
    <sheet name="SO 02 - Zdravotně technic..." sheetId="5" r:id="rId5"/>
    <sheet name="SO 03 - Vytápění" sheetId="6" r:id="rId6"/>
    <sheet name="SO 04 - Elektroinstalace ..." sheetId="7" r:id="rId7"/>
    <sheet name="SO 05 - Elektroinstalace ..." sheetId="8" r:id="rId8"/>
    <sheet name="SO 07 - Vedlejší rozpočto..." sheetId="9" r:id="rId9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'SO 01 - Stavební část - o...'!$C$148:$K$738</definedName>
    <definedName name="_xlnm.Print_Area" localSheetId="1">'SO 01 - Stavební část - o...'!$C$4:$J$76,'SO 01 - Stavební část - o...'!$C$82:$J$130,'SO 01 - Stavební část - o...'!$C$136:$J$738</definedName>
    <definedName name="_xlnm.Print_Titles" localSheetId="1">'SO 01 - Stavební část - o...'!$148:$148</definedName>
    <definedName name="_xlnm._FilterDatabase" localSheetId="2" hidden="1">'SO 01.1 - Stavební část -...'!$C$136:$K$257</definedName>
    <definedName name="_xlnm.Print_Area" localSheetId="2">'SO 01.1 - Stavební část -...'!$C$4:$J$76,'SO 01.1 - Stavební část -...'!$C$82:$J$118,'SO 01.1 - Stavební část -...'!$C$124:$J$257</definedName>
    <definedName name="_xlnm.Print_Titles" localSheetId="2">'SO 01.1 - Stavební část -...'!$136:$136</definedName>
    <definedName name="_xlnm._FilterDatabase" localSheetId="3" hidden="1">'SO 01.2 - Stavební část -...'!$C$135:$K$210</definedName>
    <definedName name="_xlnm.Print_Area" localSheetId="3">'SO 01.2 - Stavební část -...'!$C$4:$J$76,'SO 01.2 - Stavební část -...'!$C$82:$J$117,'SO 01.2 - Stavební část -...'!$C$123:$J$210</definedName>
    <definedName name="_xlnm.Print_Titles" localSheetId="3">'SO 01.2 - Stavební část -...'!$135:$135</definedName>
    <definedName name="_xlnm._FilterDatabase" localSheetId="4" hidden="1">'SO 02 - Zdravotně technic...'!$C$135:$K$248</definedName>
    <definedName name="_xlnm.Print_Area" localSheetId="4">'SO 02 - Zdravotně technic...'!$C$4:$J$76,'SO 02 - Zdravotně technic...'!$C$82:$J$117,'SO 02 - Zdravotně technic...'!$C$123:$J$248</definedName>
    <definedName name="_xlnm.Print_Titles" localSheetId="4">'SO 02 - Zdravotně technic...'!$135:$135</definedName>
    <definedName name="_xlnm._FilterDatabase" localSheetId="5" hidden="1">'SO 03 - Vytápění'!$C$132:$K$218</definedName>
    <definedName name="_xlnm.Print_Area" localSheetId="5">'SO 03 - Vytápění'!$C$4:$J$76,'SO 03 - Vytápění'!$C$82:$J$114,'SO 03 - Vytápění'!$C$120:$J$218</definedName>
    <definedName name="_xlnm.Print_Titles" localSheetId="5">'SO 03 - Vytápění'!$132:$132</definedName>
    <definedName name="_xlnm._FilterDatabase" localSheetId="6" hidden="1">'SO 04 - Elektroinstalace ...'!$C$136:$K$286</definedName>
    <definedName name="_xlnm.Print_Area" localSheetId="6">'SO 04 - Elektroinstalace ...'!$C$4:$J$76,'SO 04 - Elektroinstalace ...'!$C$82:$J$118,'SO 04 - Elektroinstalace ...'!$C$124:$J$286</definedName>
    <definedName name="_xlnm.Print_Titles" localSheetId="6">'SO 04 - Elektroinstalace ...'!$136:$136</definedName>
    <definedName name="_xlnm._FilterDatabase" localSheetId="7" hidden="1">'SO 05 - Elektroinstalace ...'!$C$131:$K$159</definedName>
    <definedName name="_xlnm.Print_Area" localSheetId="7">'SO 05 - Elektroinstalace ...'!$C$4:$J$76,'SO 05 - Elektroinstalace ...'!$C$82:$J$113,'SO 05 - Elektroinstalace ...'!$C$119:$J$159</definedName>
    <definedName name="_xlnm.Print_Titles" localSheetId="7">'SO 05 - Elektroinstalace ...'!$131:$131</definedName>
    <definedName name="_xlnm._FilterDatabase" localSheetId="8" hidden="1">'SO 07 - Vedlejší rozpočto...'!$C$131:$K$147</definedName>
    <definedName name="_xlnm.Print_Area" localSheetId="8">'SO 07 - Vedlejší rozpočto...'!$C$4:$J$76,'SO 07 - Vedlejší rozpočto...'!$C$82:$J$113,'SO 07 - Vedlejší rozpočto...'!$C$119:$J$147</definedName>
    <definedName name="_xlnm.Print_Titles" localSheetId="8">'SO 07 - Vedlejší rozpočto...'!$131:$131</definedName>
  </definedNames>
  <calcPr/>
</workbook>
</file>

<file path=xl/calcChain.xml><?xml version="1.0" encoding="utf-8"?>
<calcChain xmlns="http://schemas.openxmlformats.org/spreadsheetml/2006/main">
  <c i="9" l="1" r="J39"/>
  <c r="J38"/>
  <c i="1" r="AY102"/>
  <c i="9" r="J37"/>
  <c i="1" r="AX102"/>
  <c i="9" r="BI146"/>
  <c r="BH146"/>
  <c r="BG146"/>
  <c r="BF146"/>
  <c r="T146"/>
  <c r="T145"/>
  <c r="R146"/>
  <c r="R145"/>
  <c r="P146"/>
  <c r="P145"/>
  <c r="BI144"/>
  <c r="BH144"/>
  <c r="BG144"/>
  <c r="BF144"/>
  <c r="T144"/>
  <c r="T143"/>
  <c r="R144"/>
  <c r="R143"/>
  <c r="P144"/>
  <c r="P143"/>
  <c r="BI142"/>
  <c r="BH142"/>
  <c r="BG142"/>
  <c r="BF142"/>
  <c r="T142"/>
  <c r="T141"/>
  <c r="R142"/>
  <c r="R141"/>
  <c r="P142"/>
  <c r="P141"/>
  <c r="BI140"/>
  <c r="BH140"/>
  <c r="BG140"/>
  <c r="BF140"/>
  <c r="T140"/>
  <c r="T139"/>
  <c r="R140"/>
  <c r="R139"/>
  <c r="P140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F128"/>
  <c r="F126"/>
  <c r="E124"/>
  <c r="BI111"/>
  <c r="BH111"/>
  <c r="BG111"/>
  <c r="BF111"/>
  <c r="BI110"/>
  <c r="BH110"/>
  <c r="BG110"/>
  <c r="BF110"/>
  <c r="BE110"/>
  <c r="BI109"/>
  <c r="BH109"/>
  <c r="BG109"/>
  <c r="BF109"/>
  <c r="BE109"/>
  <c r="BI108"/>
  <c r="BH108"/>
  <c r="BG108"/>
  <c r="BF108"/>
  <c r="BE108"/>
  <c r="BI107"/>
  <c r="BH107"/>
  <c r="BG107"/>
  <c r="BF107"/>
  <c r="BE107"/>
  <c r="BI106"/>
  <c r="BH106"/>
  <c r="BG106"/>
  <c r="BF106"/>
  <c r="BE106"/>
  <c r="F91"/>
  <c r="F89"/>
  <c r="E87"/>
  <c r="J24"/>
  <c r="E24"/>
  <c r="J129"/>
  <c r="J23"/>
  <c r="J21"/>
  <c r="E21"/>
  <c r="J128"/>
  <c r="J20"/>
  <c r="J18"/>
  <c r="E18"/>
  <c r="F92"/>
  <c r="J17"/>
  <c r="J12"/>
  <c r="J126"/>
  <c r="E7"/>
  <c r="E122"/>
  <c i="8" r="J39"/>
  <c r="J38"/>
  <c i="1" r="AY101"/>
  <c i="8" r="J37"/>
  <c i="1" r="AX101"/>
  <c i="8"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F128"/>
  <c r="F126"/>
  <c r="E124"/>
  <c r="BI111"/>
  <c r="BH111"/>
  <c r="BG111"/>
  <c r="BF111"/>
  <c r="BI110"/>
  <c r="BH110"/>
  <c r="BG110"/>
  <c r="BF110"/>
  <c r="BE110"/>
  <c r="BI109"/>
  <c r="BH109"/>
  <c r="BG109"/>
  <c r="BF109"/>
  <c r="BE109"/>
  <c r="BI108"/>
  <c r="BH108"/>
  <c r="BG108"/>
  <c r="BF108"/>
  <c r="BE108"/>
  <c r="BI107"/>
  <c r="BH107"/>
  <c r="BG107"/>
  <c r="BF107"/>
  <c r="BE107"/>
  <c r="BI106"/>
  <c r="BH106"/>
  <c r="BG106"/>
  <c r="BF106"/>
  <c r="BE106"/>
  <c r="F91"/>
  <c r="F89"/>
  <c r="E87"/>
  <c r="J24"/>
  <c r="E24"/>
  <c r="J129"/>
  <c r="J23"/>
  <c r="J21"/>
  <c r="E21"/>
  <c r="J91"/>
  <c r="J20"/>
  <c r="J18"/>
  <c r="E18"/>
  <c r="F129"/>
  <c r="J17"/>
  <c r="J12"/>
  <c r="J89"/>
  <c r="E7"/>
  <c r="E85"/>
  <c i="7" r="J39"/>
  <c r="J38"/>
  <c i="1" r="AY100"/>
  <c i="7" r="J37"/>
  <c i="1" r="AX100"/>
  <c i="7"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4"/>
  <c r="BH224"/>
  <c r="BG224"/>
  <c r="BF224"/>
  <c r="T224"/>
  <c r="T223"/>
  <c r="R224"/>
  <c r="R223"/>
  <c r="P224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F133"/>
  <c r="F131"/>
  <c r="E129"/>
  <c r="BI116"/>
  <c r="BH116"/>
  <c r="BG116"/>
  <c r="BF116"/>
  <c r="BI115"/>
  <c r="BH115"/>
  <c r="BG115"/>
  <c r="BF115"/>
  <c r="BE115"/>
  <c r="BI114"/>
  <c r="BH114"/>
  <c r="BG114"/>
  <c r="BF114"/>
  <c r="BE114"/>
  <c r="BI113"/>
  <c r="BH113"/>
  <c r="BG113"/>
  <c r="BF113"/>
  <c r="BE113"/>
  <c r="BI112"/>
  <c r="BH112"/>
  <c r="BG112"/>
  <c r="BF112"/>
  <c r="BE112"/>
  <c r="BI111"/>
  <c r="BH111"/>
  <c r="BG111"/>
  <c r="BF111"/>
  <c r="BE111"/>
  <c r="F91"/>
  <c r="F89"/>
  <c r="E87"/>
  <c r="J24"/>
  <c r="E24"/>
  <c r="J134"/>
  <c r="J23"/>
  <c r="J21"/>
  <c r="E21"/>
  <c r="J133"/>
  <c r="J20"/>
  <c r="J18"/>
  <c r="E18"/>
  <c r="F134"/>
  <c r="J17"/>
  <c r="J12"/>
  <c r="J89"/>
  <c r="E7"/>
  <c r="E127"/>
  <c i="6" r="J39"/>
  <c r="J38"/>
  <c i="1" r="AY99"/>
  <c i="6" r="J37"/>
  <c i="1" r="AX99"/>
  <c i="6"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F129"/>
  <c r="F127"/>
  <c r="E125"/>
  <c r="BI112"/>
  <c r="BH112"/>
  <c r="BG112"/>
  <c r="BE112"/>
  <c r="BI111"/>
  <c r="BH111"/>
  <c r="BG111"/>
  <c r="BF111"/>
  <c r="BE111"/>
  <c r="BI110"/>
  <c r="BH110"/>
  <c r="BG110"/>
  <c r="BF110"/>
  <c r="BE110"/>
  <c r="BI109"/>
  <c r="BH109"/>
  <c r="BG109"/>
  <c r="BF109"/>
  <c r="BE109"/>
  <c r="BI108"/>
  <c r="BH108"/>
  <c r="BG108"/>
  <c r="BF108"/>
  <c r="BE108"/>
  <c r="BI107"/>
  <c r="BH107"/>
  <c r="BG107"/>
  <c r="BF107"/>
  <c r="BE107"/>
  <c r="F91"/>
  <c r="F89"/>
  <c r="E87"/>
  <c r="J24"/>
  <c r="E24"/>
  <c r="J130"/>
  <c r="J23"/>
  <c r="J21"/>
  <c r="E21"/>
  <c r="J129"/>
  <c r="J20"/>
  <c r="J18"/>
  <c r="E18"/>
  <c r="F92"/>
  <c r="J17"/>
  <c r="J12"/>
  <c r="J89"/>
  <c r="E7"/>
  <c r="E85"/>
  <c i="5" r="J39"/>
  <c r="J38"/>
  <c i="1" r="AY98"/>
  <c i="5" r="J37"/>
  <c i="1" r="AX98"/>
  <c i="5"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1"/>
  <c r="BH221"/>
  <c r="BG221"/>
  <c r="BF221"/>
  <c r="T221"/>
  <c r="R221"/>
  <c r="P221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4"/>
  <c r="BH174"/>
  <c r="BG174"/>
  <c r="BF174"/>
  <c r="T174"/>
  <c r="R174"/>
  <c r="P174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4"/>
  <c r="BH164"/>
  <c r="BG164"/>
  <c r="BF164"/>
  <c r="T164"/>
  <c r="T163"/>
  <c r="R164"/>
  <c r="R163"/>
  <c r="P164"/>
  <c r="P163"/>
  <c r="BI160"/>
  <c r="BH160"/>
  <c r="BG160"/>
  <c r="BF160"/>
  <c r="T160"/>
  <c r="T159"/>
  <c r="R160"/>
  <c r="R159"/>
  <c r="P160"/>
  <c r="P159"/>
  <c r="BI156"/>
  <c r="BH156"/>
  <c r="BG156"/>
  <c r="BF156"/>
  <c r="T156"/>
  <c r="R156"/>
  <c r="P156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6"/>
  <c r="BH146"/>
  <c r="BG146"/>
  <c r="BF146"/>
  <c r="T146"/>
  <c r="R146"/>
  <c r="P146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F132"/>
  <c r="F130"/>
  <c r="E128"/>
  <c r="BI115"/>
  <c r="BH115"/>
  <c r="BG115"/>
  <c r="BE115"/>
  <c r="BI114"/>
  <c r="BH114"/>
  <c r="BG114"/>
  <c r="BF114"/>
  <c r="BE114"/>
  <c r="BI113"/>
  <c r="BH113"/>
  <c r="BG113"/>
  <c r="BF113"/>
  <c r="BE113"/>
  <c r="BI112"/>
  <c r="BH112"/>
  <c r="BG112"/>
  <c r="BF112"/>
  <c r="BE112"/>
  <c r="BI111"/>
  <c r="BH111"/>
  <c r="BG111"/>
  <c r="BF111"/>
  <c r="BE111"/>
  <c r="BI110"/>
  <c r="BH110"/>
  <c r="BG110"/>
  <c r="BF110"/>
  <c r="BE110"/>
  <c r="F91"/>
  <c r="F89"/>
  <c r="E87"/>
  <c r="J24"/>
  <c r="E24"/>
  <c r="J92"/>
  <c r="J23"/>
  <c r="J21"/>
  <c r="E21"/>
  <c r="J91"/>
  <c r="J20"/>
  <c r="J18"/>
  <c r="E18"/>
  <c r="F92"/>
  <c r="J17"/>
  <c r="J12"/>
  <c r="J89"/>
  <c r="E7"/>
  <c r="E126"/>
  <c i="4" r="J39"/>
  <c r="J38"/>
  <c i="1" r="AY97"/>
  <c i="4" r="J37"/>
  <c i="1" r="AX97"/>
  <c i="4"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R192"/>
  <c r="P192"/>
  <c r="BI188"/>
  <c r="BH188"/>
  <c r="BG188"/>
  <c r="BF188"/>
  <c r="T188"/>
  <c r="R188"/>
  <c r="P188"/>
  <c r="BI186"/>
  <c r="BH186"/>
  <c r="BG186"/>
  <c r="BF186"/>
  <c r="T186"/>
  <c r="R186"/>
  <c r="P186"/>
  <c r="BI182"/>
  <c r="BH182"/>
  <c r="BG182"/>
  <c r="BF182"/>
  <c r="T182"/>
  <c r="R182"/>
  <c r="P182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66"/>
  <c r="BH166"/>
  <c r="BG166"/>
  <c r="BF166"/>
  <c r="T166"/>
  <c r="R166"/>
  <c r="P166"/>
  <c r="BI164"/>
  <c r="BH164"/>
  <c r="BG164"/>
  <c r="BF164"/>
  <c r="T164"/>
  <c r="R164"/>
  <c r="P164"/>
  <c r="BI160"/>
  <c r="BH160"/>
  <c r="BG160"/>
  <c r="BF160"/>
  <c r="T160"/>
  <c r="R160"/>
  <c r="P160"/>
  <c r="BI158"/>
  <c r="BH158"/>
  <c r="BG158"/>
  <c r="BF158"/>
  <c r="T158"/>
  <c r="R158"/>
  <c r="P158"/>
  <c r="BI154"/>
  <c r="BH154"/>
  <c r="BG154"/>
  <c r="BF154"/>
  <c r="T154"/>
  <c r="R154"/>
  <c r="P154"/>
  <c r="BI151"/>
  <c r="BH151"/>
  <c r="BG151"/>
  <c r="BF151"/>
  <c r="T151"/>
  <c r="T150"/>
  <c r="R151"/>
  <c r="R150"/>
  <c r="P151"/>
  <c r="P150"/>
  <c r="BI147"/>
  <c r="BH147"/>
  <c r="BG147"/>
  <c r="BF147"/>
  <c r="T147"/>
  <c r="T146"/>
  <c r="R147"/>
  <c r="R146"/>
  <c r="P147"/>
  <c r="P146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F132"/>
  <c r="F130"/>
  <c r="E128"/>
  <c r="BI115"/>
  <c r="BH115"/>
  <c r="BG115"/>
  <c r="BF115"/>
  <c r="BI114"/>
  <c r="BH114"/>
  <c r="BG114"/>
  <c r="BF114"/>
  <c r="BE114"/>
  <c r="BI113"/>
  <c r="BH113"/>
  <c r="BG113"/>
  <c r="BF113"/>
  <c r="BE113"/>
  <c r="BI112"/>
  <c r="BH112"/>
  <c r="BG112"/>
  <c r="BF112"/>
  <c r="BE112"/>
  <c r="BI111"/>
  <c r="BH111"/>
  <c r="BG111"/>
  <c r="BF111"/>
  <c r="BE111"/>
  <c r="BI110"/>
  <c r="BH110"/>
  <c r="BG110"/>
  <c r="BF110"/>
  <c r="BE110"/>
  <c r="F91"/>
  <c r="F89"/>
  <c r="E87"/>
  <c r="J24"/>
  <c r="E24"/>
  <c r="J133"/>
  <c r="J23"/>
  <c r="J21"/>
  <c r="E21"/>
  <c r="J132"/>
  <c r="J20"/>
  <c r="J18"/>
  <c r="E18"/>
  <c r="F133"/>
  <c r="J17"/>
  <c r="J12"/>
  <c r="J130"/>
  <c r="E7"/>
  <c r="E85"/>
  <c i="3" r="J39"/>
  <c r="J38"/>
  <c i="1" r="AY96"/>
  <c i="3" r="J37"/>
  <c i="1" r="AX96"/>
  <c i="3" r="BI257"/>
  <c r="BH257"/>
  <c r="BG257"/>
  <c r="BF257"/>
  <c r="T257"/>
  <c r="R257"/>
  <c r="P257"/>
  <c r="BI252"/>
  <c r="BH252"/>
  <c r="BG252"/>
  <c r="BF252"/>
  <c r="T252"/>
  <c r="R252"/>
  <c r="P252"/>
  <c r="BI247"/>
  <c r="BH247"/>
  <c r="BG247"/>
  <c r="BF247"/>
  <c r="T247"/>
  <c r="R247"/>
  <c r="P247"/>
  <c r="BI245"/>
  <c r="BH245"/>
  <c r="BG245"/>
  <c r="BF245"/>
  <c r="T245"/>
  <c r="R245"/>
  <c r="P245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0"/>
  <c r="BH230"/>
  <c r="BG230"/>
  <c r="BF230"/>
  <c r="T230"/>
  <c r="R230"/>
  <c r="P230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3"/>
  <c r="BH223"/>
  <c r="BG223"/>
  <c r="BF223"/>
  <c r="T223"/>
  <c r="T222"/>
  <c r="R223"/>
  <c r="R222"/>
  <c r="P223"/>
  <c r="P222"/>
  <c r="BI221"/>
  <c r="BH221"/>
  <c r="BG221"/>
  <c r="BF221"/>
  <c r="T221"/>
  <c r="T220"/>
  <c r="R221"/>
  <c r="R220"/>
  <c r="P221"/>
  <c r="P220"/>
  <c r="BI218"/>
  <c r="BH218"/>
  <c r="BG218"/>
  <c r="BF218"/>
  <c r="T218"/>
  <c r="R218"/>
  <c r="P218"/>
  <c r="BI214"/>
  <c r="BH214"/>
  <c r="BG214"/>
  <c r="BF214"/>
  <c r="T214"/>
  <c r="R214"/>
  <c r="P214"/>
  <c r="BI211"/>
  <c r="BH211"/>
  <c r="BG211"/>
  <c r="BF211"/>
  <c r="T211"/>
  <c r="R211"/>
  <c r="P211"/>
  <c r="BI206"/>
  <c r="BH206"/>
  <c r="BG206"/>
  <c r="BF206"/>
  <c r="T206"/>
  <c r="R206"/>
  <c r="P206"/>
  <c r="BI202"/>
  <c r="BH202"/>
  <c r="BG202"/>
  <c r="BF202"/>
  <c r="T202"/>
  <c r="R202"/>
  <c r="P202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4"/>
  <c r="BH174"/>
  <c r="BG174"/>
  <c r="BF174"/>
  <c r="T174"/>
  <c r="R174"/>
  <c r="P174"/>
  <c r="BI172"/>
  <c r="BH172"/>
  <c r="BG172"/>
  <c r="BF172"/>
  <c r="T172"/>
  <c r="R172"/>
  <c r="P172"/>
  <c r="BI168"/>
  <c r="BH168"/>
  <c r="BG168"/>
  <c r="BF168"/>
  <c r="T168"/>
  <c r="R168"/>
  <c r="P168"/>
  <c r="BI166"/>
  <c r="BH166"/>
  <c r="BG166"/>
  <c r="BF166"/>
  <c r="T166"/>
  <c r="R166"/>
  <c r="P166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0"/>
  <c r="BH140"/>
  <c r="BG140"/>
  <c r="BF140"/>
  <c r="T140"/>
  <c r="R140"/>
  <c r="P140"/>
  <c r="F133"/>
  <c r="F131"/>
  <c r="E129"/>
  <c r="BI116"/>
  <c r="BH116"/>
  <c r="BG116"/>
  <c r="BF116"/>
  <c r="BI115"/>
  <c r="BH115"/>
  <c r="BG115"/>
  <c r="BF115"/>
  <c r="BE115"/>
  <c r="BI114"/>
  <c r="BH114"/>
  <c r="BG114"/>
  <c r="BF114"/>
  <c r="BE114"/>
  <c r="BI113"/>
  <c r="BH113"/>
  <c r="BG113"/>
  <c r="BF113"/>
  <c r="BE113"/>
  <c r="BI112"/>
  <c r="BH112"/>
  <c r="BG112"/>
  <c r="BF112"/>
  <c r="BE112"/>
  <c r="BI111"/>
  <c r="BH111"/>
  <c r="BG111"/>
  <c r="BF111"/>
  <c r="BE111"/>
  <c r="F91"/>
  <c r="F89"/>
  <c r="E87"/>
  <c r="J24"/>
  <c r="E24"/>
  <c r="J134"/>
  <c r="J23"/>
  <c r="J21"/>
  <c r="E21"/>
  <c r="J91"/>
  <c r="J20"/>
  <c r="J18"/>
  <c r="E18"/>
  <c r="F134"/>
  <c r="J17"/>
  <c r="J12"/>
  <c r="J131"/>
  <c r="E7"/>
  <c r="E85"/>
  <c i="2" r="J39"/>
  <c r="J38"/>
  <c i="1" r="AY95"/>
  <c i="2" r="J37"/>
  <c i="1" r="AX95"/>
  <c i="2" r="BI738"/>
  <c r="BH738"/>
  <c r="BG738"/>
  <c r="BF738"/>
  <c r="T738"/>
  <c r="T737"/>
  <c r="T736"/>
  <c r="R738"/>
  <c r="R737"/>
  <c r="R736"/>
  <c r="P738"/>
  <c r="P737"/>
  <c r="P736"/>
  <c r="BI735"/>
  <c r="BH735"/>
  <c r="BG735"/>
  <c r="BF735"/>
  <c r="T735"/>
  <c r="R735"/>
  <c r="P735"/>
  <c r="BI727"/>
  <c r="BH727"/>
  <c r="BG727"/>
  <c r="BF727"/>
  <c r="T727"/>
  <c r="R727"/>
  <c r="P727"/>
  <c r="BI722"/>
  <c r="BH722"/>
  <c r="BG722"/>
  <c r="BF722"/>
  <c r="T722"/>
  <c r="R722"/>
  <c r="P722"/>
  <c r="BI720"/>
  <c r="BH720"/>
  <c r="BG720"/>
  <c r="BF720"/>
  <c r="T720"/>
  <c r="R720"/>
  <c r="P720"/>
  <c r="BI719"/>
  <c r="BH719"/>
  <c r="BG719"/>
  <c r="BF719"/>
  <c r="T719"/>
  <c r="R719"/>
  <c r="P719"/>
  <c r="BI717"/>
  <c r="BH717"/>
  <c r="BG717"/>
  <c r="BF717"/>
  <c r="T717"/>
  <c r="R717"/>
  <c r="P717"/>
  <c r="BI711"/>
  <c r="BH711"/>
  <c r="BG711"/>
  <c r="BF711"/>
  <c r="T711"/>
  <c r="R711"/>
  <c r="P711"/>
  <c r="BI710"/>
  <c r="BH710"/>
  <c r="BG710"/>
  <c r="BF710"/>
  <c r="T710"/>
  <c r="R710"/>
  <c r="P710"/>
  <c r="BI708"/>
  <c r="BH708"/>
  <c r="BG708"/>
  <c r="BF708"/>
  <c r="T708"/>
  <c r="R708"/>
  <c r="P708"/>
  <c r="BI706"/>
  <c r="BH706"/>
  <c r="BG706"/>
  <c r="BF706"/>
  <c r="T706"/>
  <c r="R706"/>
  <c r="P706"/>
  <c r="BI705"/>
  <c r="BH705"/>
  <c r="BG705"/>
  <c r="BF705"/>
  <c r="T705"/>
  <c r="R705"/>
  <c r="P705"/>
  <c r="BI703"/>
  <c r="BH703"/>
  <c r="BG703"/>
  <c r="BF703"/>
  <c r="T703"/>
  <c r="R703"/>
  <c r="P703"/>
  <c r="BI700"/>
  <c r="BH700"/>
  <c r="BG700"/>
  <c r="BF700"/>
  <c r="T700"/>
  <c r="R700"/>
  <c r="P700"/>
  <c r="BI698"/>
  <c r="BH698"/>
  <c r="BG698"/>
  <c r="BF698"/>
  <c r="T698"/>
  <c r="R698"/>
  <c r="P698"/>
  <c r="BI693"/>
  <c r="BH693"/>
  <c r="BG693"/>
  <c r="BF693"/>
  <c r="T693"/>
  <c r="R693"/>
  <c r="P693"/>
  <c r="BI691"/>
  <c r="BH691"/>
  <c r="BG691"/>
  <c r="BF691"/>
  <c r="T691"/>
  <c r="R691"/>
  <c r="P691"/>
  <c r="BI686"/>
  <c r="BH686"/>
  <c r="BG686"/>
  <c r="BF686"/>
  <c r="T686"/>
  <c r="R686"/>
  <c r="P686"/>
  <c r="BI683"/>
  <c r="BH683"/>
  <c r="BG683"/>
  <c r="BF683"/>
  <c r="T683"/>
  <c r="R683"/>
  <c r="P683"/>
  <c r="BI681"/>
  <c r="BH681"/>
  <c r="BG681"/>
  <c r="BF681"/>
  <c r="T681"/>
  <c r="R681"/>
  <c r="P681"/>
  <c r="BI675"/>
  <c r="BH675"/>
  <c r="BG675"/>
  <c r="BF675"/>
  <c r="T675"/>
  <c r="R675"/>
  <c r="P675"/>
  <c r="BI673"/>
  <c r="BH673"/>
  <c r="BG673"/>
  <c r="BF673"/>
  <c r="T673"/>
  <c r="R673"/>
  <c r="P673"/>
  <c r="BI671"/>
  <c r="BH671"/>
  <c r="BG671"/>
  <c r="BF671"/>
  <c r="T671"/>
  <c r="R671"/>
  <c r="P671"/>
  <c r="BI669"/>
  <c r="BH669"/>
  <c r="BG669"/>
  <c r="BF669"/>
  <c r="T669"/>
  <c r="R669"/>
  <c r="P669"/>
  <c r="BI661"/>
  <c r="BH661"/>
  <c r="BG661"/>
  <c r="BF661"/>
  <c r="T661"/>
  <c r="R661"/>
  <c r="P661"/>
  <c r="BI660"/>
  <c r="BH660"/>
  <c r="BG660"/>
  <c r="BF660"/>
  <c r="T660"/>
  <c r="R660"/>
  <c r="P660"/>
  <c r="BI658"/>
  <c r="BH658"/>
  <c r="BG658"/>
  <c r="BF658"/>
  <c r="T658"/>
  <c r="R658"/>
  <c r="P658"/>
  <c r="BI656"/>
  <c r="BH656"/>
  <c r="BG656"/>
  <c r="BF656"/>
  <c r="T656"/>
  <c r="R656"/>
  <c r="P656"/>
  <c r="BI654"/>
  <c r="BH654"/>
  <c r="BG654"/>
  <c r="BF654"/>
  <c r="T654"/>
  <c r="R654"/>
  <c r="P654"/>
  <c r="BI652"/>
  <c r="BH652"/>
  <c r="BG652"/>
  <c r="BF652"/>
  <c r="T652"/>
  <c r="R652"/>
  <c r="P652"/>
  <c r="BI650"/>
  <c r="BH650"/>
  <c r="BG650"/>
  <c r="BF650"/>
  <c r="T650"/>
  <c r="R650"/>
  <c r="P650"/>
  <c r="BI645"/>
  <c r="BH645"/>
  <c r="BG645"/>
  <c r="BF645"/>
  <c r="T645"/>
  <c r="R645"/>
  <c r="P645"/>
  <c r="BI640"/>
  <c r="BH640"/>
  <c r="BG640"/>
  <c r="BF640"/>
  <c r="T640"/>
  <c r="R640"/>
  <c r="P640"/>
  <c r="BI639"/>
  <c r="BH639"/>
  <c r="BG639"/>
  <c r="BF639"/>
  <c r="T639"/>
  <c r="R639"/>
  <c r="P639"/>
  <c r="BI636"/>
  <c r="BH636"/>
  <c r="BG636"/>
  <c r="BF636"/>
  <c r="T636"/>
  <c r="R636"/>
  <c r="P636"/>
  <c r="BI635"/>
  <c r="BH635"/>
  <c r="BG635"/>
  <c r="BF635"/>
  <c r="T635"/>
  <c r="R635"/>
  <c r="P635"/>
  <c r="BI630"/>
  <c r="BH630"/>
  <c r="BG630"/>
  <c r="BF630"/>
  <c r="T630"/>
  <c r="R630"/>
  <c r="P630"/>
  <c r="BI628"/>
  <c r="BH628"/>
  <c r="BG628"/>
  <c r="BF628"/>
  <c r="T628"/>
  <c r="R628"/>
  <c r="P628"/>
  <c r="BI626"/>
  <c r="BH626"/>
  <c r="BG626"/>
  <c r="BF626"/>
  <c r="T626"/>
  <c r="R626"/>
  <c r="P626"/>
  <c r="BI623"/>
  <c r="BH623"/>
  <c r="BG623"/>
  <c r="BF623"/>
  <c r="T623"/>
  <c r="R623"/>
  <c r="P623"/>
  <c r="BI621"/>
  <c r="BH621"/>
  <c r="BG621"/>
  <c r="BF621"/>
  <c r="T621"/>
  <c r="R621"/>
  <c r="P621"/>
  <c r="BI618"/>
  <c r="BH618"/>
  <c r="BG618"/>
  <c r="BF618"/>
  <c r="T618"/>
  <c r="R618"/>
  <c r="P618"/>
  <c r="BI616"/>
  <c r="BH616"/>
  <c r="BG616"/>
  <c r="BF616"/>
  <c r="T616"/>
  <c r="R616"/>
  <c r="P616"/>
  <c r="BI613"/>
  <c r="BH613"/>
  <c r="BG613"/>
  <c r="BF613"/>
  <c r="T613"/>
  <c r="R613"/>
  <c r="P613"/>
  <c r="BI607"/>
  <c r="BH607"/>
  <c r="BG607"/>
  <c r="BF607"/>
  <c r="T607"/>
  <c r="R607"/>
  <c r="P607"/>
  <c r="BI605"/>
  <c r="BH605"/>
  <c r="BG605"/>
  <c r="BF605"/>
  <c r="T605"/>
  <c r="R605"/>
  <c r="P605"/>
  <c r="BI603"/>
  <c r="BH603"/>
  <c r="BG603"/>
  <c r="BF603"/>
  <c r="T603"/>
  <c r="R603"/>
  <c r="P603"/>
  <c r="BI601"/>
  <c r="BH601"/>
  <c r="BG601"/>
  <c r="BF601"/>
  <c r="T601"/>
  <c r="R601"/>
  <c r="P601"/>
  <c r="BI599"/>
  <c r="BH599"/>
  <c r="BG599"/>
  <c r="BF599"/>
  <c r="T599"/>
  <c r="R599"/>
  <c r="P599"/>
  <c r="BI598"/>
  <c r="BH598"/>
  <c r="BG598"/>
  <c r="BF598"/>
  <c r="T598"/>
  <c r="R598"/>
  <c r="P598"/>
  <c r="BI596"/>
  <c r="BH596"/>
  <c r="BG596"/>
  <c r="BF596"/>
  <c r="T596"/>
  <c r="R596"/>
  <c r="P596"/>
  <c r="BI591"/>
  <c r="BH591"/>
  <c r="BG591"/>
  <c r="BF591"/>
  <c r="T591"/>
  <c r="R591"/>
  <c r="P591"/>
  <c r="BI590"/>
  <c r="BH590"/>
  <c r="BG590"/>
  <c r="BF590"/>
  <c r="T590"/>
  <c r="R590"/>
  <c r="P590"/>
  <c r="BI588"/>
  <c r="BH588"/>
  <c r="BG588"/>
  <c r="BF588"/>
  <c r="T588"/>
  <c r="R588"/>
  <c r="P588"/>
  <c r="BI587"/>
  <c r="BH587"/>
  <c r="BG587"/>
  <c r="BF587"/>
  <c r="T587"/>
  <c r="R587"/>
  <c r="P587"/>
  <c r="BI585"/>
  <c r="BH585"/>
  <c r="BG585"/>
  <c r="BF585"/>
  <c r="T585"/>
  <c r="R585"/>
  <c r="P585"/>
  <c r="BI584"/>
  <c r="BH584"/>
  <c r="BG584"/>
  <c r="BF584"/>
  <c r="T584"/>
  <c r="R584"/>
  <c r="P584"/>
  <c r="BI583"/>
  <c r="BH583"/>
  <c r="BG583"/>
  <c r="BF583"/>
  <c r="T583"/>
  <c r="R583"/>
  <c r="P583"/>
  <c r="BI577"/>
  <c r="BH577"/>
  <c r="BG577"/>
  <c r="BF577"/>
  <c r="T577"/>
  <c r="R577"/>
  <c r="P577"/>
  <c r="BI576"/>
  <c r="BH576"/>
  <c r="BG576"/>
  <c r="BF576"/>
  <c r="T576"/>
  <c r="R576"/>
  <c r="P576"/>
  <c r="BI573"/>
  <c r="BH573"/>
  <c r="BG573"/>
  <c r="BF573"/>
  <c r="T573"/>
  <c r="R573"/>
  <c r="P573"/>
  <c r="BI571"/>
  <c r="BH571"/>
  <c r="BG571"/>
  <c r="BF571"/>
  <c r="T571"/>
  <c r="R571"/>
  <c r="P571"/>
  <c r="BI570"/>
  <c r="BH570"/>
  <c r="BG570"/>
  <c r="BF570"/>
  <c r="T570"/>
  <c r="R570"/>
  <c r="P570"/>
  <c r="BI566"/>
  <c r="BH566"/>
  <c r="BG566"/>
  <c r="BF566"/>
  <c r="T566"/>
  <c r="R566"/>
  <c r="P566"/>
  <c r="BI563"/>
  <c r="BH563"/>
  <c r="BG563"/>
  <c r="BF563"/>
  <c r="T563"/>
  <c r="R563"/>
  <c r="P563"/>
  <c r="BI562"/>
  <c r="BH562"/>
  <c r="BG562"/>
  <c r="BF562"/>
  <c r="T562"/>
  <c r="R562"/>
  <c r="P562"/>
  <c r="BI560"/>
  <c r="BH560"/>
  <c r="BG560"/>
  <c r="BF560"/>
  <c r="T560"/>
  <c r="R560"/>
  <c r="P560"/>
  <c r="BI559"/>
  <c r="BH559"/>
  <c r="BG559"/>
  <c r="BF559"/>
  <c r="T559"/>
  <c r="R559"/>
  <c r="P559"/>
  <c r="BI557"/>
  <c r="BH557"/>
  <c r="BG557"/>
  <c r="BF557"/>
  <c r="T557"/>
  <c r="R557"/>
  <c r="P557"/>
  <c r="BI555"/>
  <c r="BH555"/>
  <c r="BG555"/>
  <c r="BF555"/>
  <c r="T555"/>
  <c r="R555"/>
  <c r="P555"/>
  <c r="BI553"/>
  <c r="BH553"/>
  <c r="BG553"/>
  <c r="BF553"/>
  <c r="T553"/>
  <c r="R553"/>
  <c r="P553"/>
  <c r="BI551"/>
  <c r="BH551"/>
  <c r="BG551"/>
  <c r="BF551"/>
  <c r="T551"/>
  <c r="R551"/>
  <c r="P551"/>
  <c r="BI545"/>
  <c r="BH545"/>
  <c r="BG545"/>
  <c r="BF545"/>
  <c r="T545"/>
  <c r="R545"/>
  <c r="P545"/>
  <c r="BI543"/>
  <c r="BH543"/>
  <c r="BG543"/>
  <c r="BF543"/>
  <c r="T543"/>
  <c r="R543"/>
  <c r="P543"/>
  <c r="BI539"/>
  <c r="BH539"/>
  <c r="BG539"/>
  <c r="BF539"/>
  <c r="T539"/>
  <c r="R539"/>
  <c r="P539"/>
  <c r="BI537"/>
  <c r="BH537"/>
  <c r="BG537"/>
  <c r="BF537"/>
  <c r="T537"/>
  <c r="R537"/>
  <c r="P537"/>
  <c r="BI535"/>
  <c r="BH535"/>
  <c r="BG535"/>
  <c r="BF535"/>
  <c r="T535"/>
  <c r="R535"/>
  <c r="P535"/>
  <c r="BI534"/>
  <c r="BH534"/>
  <c r="BG534"/>
  <c r="BF534"/>
  <c r="T534"/>
  <c r="R534"/>
  <c r="P534"/>
  <c r="BI533"/>
  <c r="BH533"/>
  <c r="BG533"/>
  <c r="BF533"/>
  <c r="T533"/>
  <c r="R533"/>
  <c r="P533"/>
  <c r="BI529"/>
  <c r="BH529"/>
  <c r="BG529"/>
  <c r="BF529"/>
  <c r="T529"/>
  <c r="R529"/>
  <c r="P529"/>
  <c r="BI527"/>
  <c r="BH527"/>
  <c r="BG527"/>
  <c r="BF527"/>
  <c r="T527"/>
  <c r="R527"/>
  <c r="P527"/>
  <c r="BI526"/>
  <c r="BH526"/>
  <c r="BG526"/>
  <c r="BF526"/>
  <c r="T526"/>
  <c r="R526"/>
  <c r="P526"/>
  <c r="BI525"/>
  <c r="BH525"/>
  <c r="BG525"/>
  <c r="BF525"/>
  <c r="T525"/>
  <c r="R525"/>
  <c r="P525"/>
  <c r="BI524"/>
  <c r="BH524"/>
  <c r="BG524"/>
  <c r="BF524"/>
  <c r="T524"/>
  <c r="R524"/>
  <c r="P524"/>
  <c r="BI522"/>
  <c r="BH522"/>
  <c r="BG522"/>
  <c r="BF522"/>
  <c r="T522"/>
  <c r="T521"/>
  <c r="R522"/>
  <c r="R521"/>
  <c r="P522"/>
  <c r="P521"/>
  <c r="BI520"/>
  <c r="BH520"/>
  <c r="BG520"/>
  <c r="BF520"/>
  <c r="T520"/>
  <c r="R520"/>
  <c r="P520"/>
  <c r="BI519"/>
  <c r="BH519"/>
  <c r="BG519"/>
  <c r="BF519"/>
  <c r="T519"/>
  <c r="R519"/>
  <c r="P519"/>
  <c r="BI518"/>
  <c r="BH518"/>
  <c r="BG518"/>
  <c r="BF518"/>
  <c r="T518"/>
  <c r="R518"/>
  <c r="P518"/>
  <c r="BI512"/>
  <c r="BH512"/>
  <c r="BG512"/>
  <c r="BF512"/>
  <c r="T512"/>
  <c r="R512"/>
  <c r="P512"/>
  <c r="BI511"/>
  <c r="BH511"/>
  <c r="BG511"/>
  <c r="BF511"/>
  <c r="T511"/>
  <c r="R511"/>
  <c r="P511"/>
  <c r="BI510"/>
  <c r="BH510"/>
  <c r="BG510"/>
  <c r="BF510"/>
  <c r="T510"/>
  <c r="R510"/>
  <c r="P510"/>
  <c r="BI509"/>
  <c r="BH509"/>
  <c r="BG509"/>
  <c r="BF509"/>
  <c r="T509"/>
  <c r="R509"/>
  <c r="P509"/>
  <c r="BI508"/>
  <c r="BH508"/>
  <c r="BG508"/>
  <c r="BF508"/>
  <c r="T508"/>
  <c r="R508"/>
  <c r="P508"/>
  <c r="BI504"/>
  <c r="BH504"/>
  <c r="BG504"/>
  <c r="BF504"/>
  <c r="T504"/>
  <c r="R504"/>
  <c r="P504"/>
  <c r="BI503"/>
  <c r="BH503"/>
  <c r="BG503"/>
  <c r="BF503"/>
  <c r="T503"/>
  <c r="R503"/>
  <c r="P503"/>
  <c r="BI501"/>
  <c r="BH501"/>
  <c r="BG501"/>
  <c r="BF501"/>
  <c r="T501"/>
  <c r="R501"/>
  <c r="P501"/>
  <c r="BI495"/>
  <c r="BH495"/>
  <c r="BG495"/>
  <c r="BF495"/>
  <c r="T495"/>
  <c r="R495"/>
  <c r="P495"/>
  <c r="BI492"/>
  <c r="BH492"/>
  <c r="BG492"/>
  <c r="BF492"/>
  <c r="T492"/>
  <c r="R492"/>
  <c r="P492"/>
  <c r="BI490"/>
  <c r="BH490"/>
  <c r="BG490"/>
  <c r="BF490"/>
  <c r="T490"/>
  <c r="R490"/>
  <c r="P490"/>
  <c r="BI489"/>
  <c r="BH489"/>
  <c r="BG489"/>
  <c r="BF489"/>
  <c r="T489"/>
  <c r="R489"/>
  <c r="P489"/>
  <c r="BI487"/>
  <c r="BH487"/>
  <c r="BG487"/>
  <c r="BF487"/>
  <c r="T487"/>
  <c r="R487"/>
  <c r="P487"/>
  <c r="BI484"/>
  <c r="BH484"/>
  <c r="BG484"/>
  <c r="BF484"/>
  <c r="T484"/>
  <c r="R484"/>
  <c r="P484"/>
  <c r="BI481"/>
  <c r="BH481"/>
  <c r="BG481"/>
  <c r="BF481"/>
  <c r="T481"/>
  <c r="R481"/>
  <c r="P481"/>
  <c r="BI473"/>
  <c r="BH473"/>
  <c r="BG473"/>
  <c r="BF473"/>
  <c r="T473"/>
  <c r="R473"/>
  <c r="P473"/>
  <c r="BI466"/>
  <c r="BH466"/>
  <c r="BG466"/>
  <c r="BF466"/>
  <c r="T466"/>
  <c r="R466"/>
  <c r="P466"/>
  <c r="BI460"/>
  <c r="BH460"/>
  <c r="BG460"/>
  <c r="BF460"/>
  <c r="T460"/>
  <c r="R460"/>
  <c r="P460"/>
  <c r="BI456"/>
  <c r="BH456"/>
  <c r="BG456"/>
  <c r="BF456"/>
  <c r="T456"/>
  <c r="R456"/>
  <c r="P456"/>
  <c r="BI452"/>
  <c r="BH452"/>
  <c r="BG452"/>
  <c r="BF452"/>
  <c r="T452"/>
  <c r="R452"/>
  <c r="P452"/>
  <c r="BI447"/>
  <c r="BH447"/>
  <c r="BG447"/>
  <c r="BF447"/>
  <c r="T447"/>
  <c r="R447"/>
  <c r="P447"/>
  <c r="BI442"/>
  <c r="BH442"/>
  <c r="BG442"/>
  <c r="BF442"/>
  <c r="T442"/>
  <c r="R442"/>
  <c r="P442"/>
  <c r="BI441"/>
  <c r="BH441"/>
  <c r="BG441"/>
  <c r="BF441"/>
  <c r="T441"/>
  <c r="R441"/>
  <c r="P441"/>
  <c r="BI439"/>
  <c r="BH439"/>
  <c r="BG439"/>
  <c r="BF439"/>
  <c r="T439"/>
  <c r="R439"/>
  <c r="P439"/>
  <c r="BI434"/>
  <c r="BH434"/>
  <c r="BG434"/>
  <c r="BF434"/>
  <c r="T434"/>
  <c r="R434"/>
  <c r="P434"/>
  <c r="BI432"/>
  <c r="BH432"/>
  <c r="BG432"/>
  <c r="BF432"/>
  <c r="T432"/>
  <c r="R432"/>
  <c r="P432"/>
  <c r="BI426"/>
  <c r="BH426"/>
  <c r="BG426"/>
  <c r="BF426"/>
  <c r="T426"/>
  <c r="R426"/>
  <c r="P426"/>
  <c r="BI424"/>
  <c r="BH424"/>
  <c r="BG424"/>
  <c r="BF424"/>
  <c r="T424"/>
  <c r="R424"/>
  <c r="P424"/>
  <c r="BI420"/>
  <c r="BH420"/>
  <c r="BG420"/>
  <c r="BF420"/>
  <c r="T420"/>
  <c r="R420"/>
  <c r="P420"/>
  <c r="BI416"/>
  <c r="BH416"/>
  <c r="BG416"/>
  <c r="BF416"/>
  <c r="T416"/>
  <c r="R416"/>
  <c r="P416"/>
  <c r="BI410"/>
  <c r="BH410"/>
  <c r="BG410"/>
  <c r="BF410"/>
  <c r="T410"/>
  <c r="R410"/>
  <c r="P410"/>
  <c r="BI397"/>
  <c r="BH397"/>
  <c r="BG397"/>
  <c r="BF397"/>
  <c r="T397"/>
  <c r="R397"/>
  <c r="P397"/>
  <c r="BI383"/>
  <c r="BH383"/>
  <c r="BG383"/>
  <c r="BF383"/>
  <c r="T383"/>
  <c r="R383"/>
  <c r="P383"/>
  <c r="BI367"/>
  <c r="BH367"/>
  <c r="BG367"/>
  <c r="BF367"/>
  <c r="T367"/>
  <c r="R367"/>
  <c r="P367"/>
  <c r="BI366"/>
  <c r="BH366"/>
  <c r="BG366"/>
  <c r="BF366"/>
  <c r="T366"/>
  <c r="R366"/>
  <c r="P366"/>
  <c r="BI364"/>
  <c r="BH364"/>
  <c r="BG364"/>
  <c r="BF364"/>
  <c r="T364"/>
  <c r="R364"/>
  <c r="P364"/>
  <c r="BI360"/>
  <c r="BH360"/>
  <c r="BG360"/>
  <c r="BF360"/>
  <c r="T360"/>
  <c r="R360"/>
  <c r="P360"/>
  <c r="BI359"/>
  <c r="BH359"/>
  <c r="BG359"/>
  <c r="BF359"/>
  <c r="T359"/>
  <c r="R359"/>
  <c r="P359"/>
  <c r="BI355"/>
  <c r="BH355"/>
  <c r="BG355"/>
  <c r="BF355"/>
  <c r="T355"/>
  <c r="R355"/>
  <c r="P355"/>
  <c r="BI354"/>
  <c r="BH354"/>
  <c r="BG354"/>
  <c r="BF354"/>
  <c r="T354"/>
  <c r="R354"/>
  <c r="P354"/>
  <c r="BI352"/>
  <c r="BH352"/>
  <c r="BG352"/>
  <c r="BF352"/>
  <c r="T352"/>
  <c r="R352"/>
  <c r="P352"/>
  <c r="BI351"/>
  <c r="BH351"/>
  <c r="BG351"/>
  <c r="BF351"/>
  <c r="T351"/>
  <c r="R351"/>
  <c r="P351"/>
  <c r="BI339"/>
  <c r="BH339"/>
  <c r="BG339"/>
  <c r="BF339"/>
  <c r="T339"/>
  <c r="R339"/>
  <c r="P339"/>
  <c r="BI333"/>
  <c r="BH333"/>
  <c r="BG333"/>
  <c r="BF333"/>
  <c r="T333"/>
  <c r="R333"/>
  <c r="P333"/>
  <c r="BI332"/>
  <c r="BH332"/>
  <c r="BG332"/>
  <c r="BF332"/>
  <c r="T332"/>
  <c r="R332"/>
  <c r="P332"/>
  <c r="BI327"/>
  <c r="BH327"/>
  <c r="BG327"/>
  <c r="BF327"/>
  <c r="T327"/>
  <c r="R327"/>
  <c r="P327"/>
  <c r="BI326"/>
  <c r="BH326"/>
  <c r="BG326"/>
  <c r="BF326"/>
  <c r="T326"/>
  <c r="R326"/>
  <c r="P326"/>
  <c r="BI321"/>
  <c r="BH321"/>
  <c r="BG321"/>
  <c r="BF321"/>
  <c r="T321"/>
  <c r="R321"/>
  <c r="P321"/>
  <c r="BI316"/>
  <c r="BH316"/>
  <c r="BG316"/>
  <c r="BF316"/>
  <c r="T316"/>
  <c r="R316"/>
  <c r="P316"/>
  <c r="BI315"/>
  <c r="BH315"/>
  <c r="BG315"/>
  <c r="BF315"/>
  <c r="T315"/>
  <c r="R315"/>
  <c r="P315"/>
  <c r="BI308"/>
  <c r="BH308"/>
  <c r="BG308"/>
  <c r="BF308"/>
  <c r="T308"/>
  <c r="R308"/>
  <c r="P308"/>
  <c r="BI306"/>
  <c r="BH306"/>
  <c r="BG306"/>
  <c r="BF306"/>
  <c r="T306"/>
  <c r="R306"/>
  <c r="P306"/>
  <c r="BI300"/>
  <c r="BH300"/>
  <c r="BG300"/>
  <c r="BF300"/>
  <c r="T300"/>
  <c r="R300"/>
  <c r="P300"/>
  <c r="BI297"/>
  <c r="BH297"/>
  <c r="BG297"/>
  <c r="BF297"/>
  <c r="T297"/>
  <c r="R297"/>
  <c r="P297"/>
  <c r="BI293"/>
  <c r="BH293"/>
  <c r="BG293"/>
  <c r="BF293"/>
  <c r="T293"/>
  <c r="R293"/>
  <c r="P293"/>
  <c r="BI288"/>
  <c r="BH288"/>
  <c r="BG288"/>
  <c r="BF288"/>
  <c r="T288"/>
  <c r="R288"/>
  <c r="P288"/>
  <c r="BI282"/>
  <c r="BH282"/>
  <c r="BG282"/>
  <c r="BF282"/>
  <c r="T282"/>
  <c r="R282"/>
  <c r="P282"/>
  <c r="BI274"/>
  <c r="BH274"/>
  <c r="BG274"/>
  <c r="BF274"/>
  <c r="T274"/>
  <c r="R274"/>
  <c r="P274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1"/>
  <c r="BH261"/>
  <c r="BG261"/>
  <c r="BF261"/>
  <c r="T261"/>
  <c r="R261"/>
  <c r="P261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8"/>
  <c r="BH248"/>
  <c r="BG248"/>
  <c r="BF248"/>
  <c r="T248"/>
  <c r="R248"/>
  <c r="P248"/>
  <c r="BI242"/>
  <c r="BH242"/>
  <c r="BG242"/>
  <c r="BF242"/>
  <c r="T242"/>
  <c r="R242"/>
  <c r="P242"/>
  <c r="BI238"/>
  <c r="BH238"/>
  <c r="BG238"/>
  <c r="BF238"/>
  <c r="T238"/>
  <c r="R238"/>
  <c r="P238"/>
  <c r="BI236"/>
  <c r="BH236"/>
  <c r="BG236"/>
  <c r="BF236"/>
  <c r="T236"/>
  <c r="R236"/>
  <c r="P236"/>
  <c r="BI226"/>
  <c r="BH226"/>
  <c r="BG226"/>
  <c r="BF226"/>
  <c r="T226"/>
  <c r="R226"/>
  <c r="P226"/>
  <c r="BI223"/>
  <c r="BH223"/>
  <c r="BG223"/>
  <c r="BF223"/>
  <c r="T223"/>
  <c r="R223"/>
  <c r="P223"/>
  <c r="BI215"/>
  <c r="BH215"/>
  <c r="BG215"/>
  <c r="BF215"/>
  <c r="T215"/>
  <c r="R215"/>
  <c r="P215"/>
  <c r="BI209"/>
  <c r="BH209"/>
  <c r="BG209"/>
  <c r="BF209"/>
  <c r="T209"/>
  <c r="R209"/>
  <c r="P209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54"/>
  <c r="BH154"/>
  <c r="BG154"/>
  <c r="BF154"/>
  <c r="T154"/>
  <c r="R154"/>
  <c r="P154"/>
  <c r="BI152"/>
  <c r="BH152"/>
  <c r="BG152"/>
  <c r="BF152"/>
  <c r="T152"/>
  <c r="R152"/>
  <c r="P152"/>
  <c r="F145"/>
  <c r="F143"/>
  <c r="E141"/>
  <c r="BI128"/>
  <c r="BH128"/>
  <c r="BG128"/>
  <c r="BF128"/>
  <c r="BI127"/>
  <c r="BH127"/>
  <c r="BG127"/>
  <c r="BF127"/>
  <c r="BE127"/>
  <c r="BI126"/>
  <c r="BH126"/>
  <c r="BG126"/>
  <c r="BF126"/>
  <c r="BE126"/>
  <c r="BI125"/>
  <c r="BH125"/>
  <c r="BG125"/>
  <c r="BF125"/>
  <c r="BE125"/>
  <c r="BI124"/>
  <c r="BH124"/>
  <c r="BG124"/>
  <c r="BF124"/>
  <c r="BE124"/>
  <c r="BI123"/>
  <c r="BH123"/>
  <c r="BG123"/>
  <c r="BF123"/>
  <c r="BE123"/>
  <c r="F91"/>
  <c r="F89"/>
  <c r="E87"/>
  <c r="J24"/>
  <c r="E24"/>
  <c r="J146"/>
  <c r="J23"/>
  <c r="J21"/>
  <c r="E21"/>
  <c r="J91"/>
  <c r="J20"/>
  <c r="J18"/>
  <c r="E18"/>
  <c r="F146"/>
  <c r="J17"/>
  <c r="J12"/>
  <c r="J89"/>
  <c r="E7"/>
  <c r="E85"/>
  <c i="1" r="L90"/>
  <c r="AM90"/>
  <c r="AM89"/>
  <c r="L89"/>
  <c r="AM87"/>
  <c r="L87"/>
  <c r="L85"/>
  <c r="L84"/>
  <c i="2" r="J683"/>
  <c r="J658"/>
  <c r="J596"/>
  <c r="BK555"/>
  <c r="BK509"/>
  <c r="BK359"/>
  <c r="BK226"/>
  <c r="BK706"/>
  <c r="BK640"/>
  <c r="BK601"/>
  <c r="BK587"/>
  <c r="BK559"/>
  <c r="BK466"/>
  <c r="BK321"/>
  <c r="J236"/>
  <c r="J185"/>
  <c r="BK623"/>
  <c r="J571"/>
  <c r="J535"/>
  <c r="J503"/>
  <c r="BK326"/>
  <c r="BK175"/>
  <c r="J686"/>
  <c r="BK650"/>
  <c r="BK607"/>
  <c r="BK577"/>
  <c r="J522"/>
  <c r="BK484"/>
  <c r="J441"/>
  <c r="J248"/>
  <c r="BK308"/>
  <c r="BK168"/>
  <c r="BK503"/>
  <c r="BK366"/>
  <c r="J274"/>
  <c r="J192"/>
  <c r="BK703"/>
  <c r="BK656"/>
  <c r="J605"/>
  <c r="BK537"/>
  <c r="BK504"/>
  <c r="BK351"/>
  <c r="J194"/>
  <c r="BK164"/>
  <c r="BK534"/>
  <c r="J512"/>
  <c r="BK447"/>
  <c r="BK270"/>
  <c r="J162"/>
  <c i="3" r="BK196"/>
  <c r="J227"/>
  <c r="BK160"/>
  <c r="BK174"/>
  <c r="BK240"/>
  <c r="BK238"/>
  <c r="J168"/>
  <c r="BK226"/>
  <c r="J174"/>
  <c r="BK206"/>
  <c i="4" r="BK210"/>
  <c r="J171"/>
  <c r="BK176"/>
  <c r="BK199"/>
  <c r="J158"/>
  <c r="BK154"/>
  <c r="J203"/>
  <c r="BK147"/>
  <c r="J144"/>
  <c r="J175"/>
  <c i="5" r="BK238"/>
  <c r="BK184"/>
  <c r="J241"/>
  <c r="J210"/>
  <c r="J182"/>
  <c r="J209"/>
  <c r="J170"/>
  <c r="BK248"/>
  <c r="BK145"/>
  <c r="J203"/>
  <c r="J190"/>
  <c r="BK243"/>
  <c r="BK214"/>
  <c r="J181"/>
  <c r="J229"/>
  <c r="BK199"/>
  <c r="J175"/>
  <c r="J160"/>
  <c i="6" r="BK209"/>
  <c r="BK166"/>
  <c r="BK172"/>
  <c r="J209"/>
  <c r="BK157"/>
  <c r="BK212"/>
  <c r="J136"/>
  <c r="BK187"/>
  <c r="J191"/>
  <c r="BK169"/>
  <c r="BK154"/>
  <c i="7" r="BK272"/>
  <c r="BK248"/>
  <c r="BK197"/>
  <c r="BK174"/>
  <c r="BK283"/>
  <c r="J263"/>
  <c r="J245"/>
  <c r="BK201"/>
  <c r="BK163"/>
  <c r="BK286"/>
  <c r="BK270"/>
  <c r="J246"/>
  <c r="BK185"/>
  <c r="J280"/>
  <c r="J240"/>
  <c r="J208"/>
  <c r="BK188"/>
  <c r="J283"/>
  <c r="J221"/>
  <c r="J207"/>
  <c r="BK179"/>
  <c r="BK149"/>
  <c r="J227"/>
  <c r="J182"/>
  <c r="J271"/>
  <c r="J229"/>
  <c r="J189"/>
  <c r="BK152"/>
  <c r="J230"/>
  <c r="J195"/>
  <c r="BK168"/>
  <c i="8" r="J158"/>
  <c r="BK137"/>
  <c r="J142"/>
  <c r="J138"/>
  <c r="BK152"/>
  <c r="BK142"/>
  <c i="9" r="J142"/>
  <c r="BK137"/>
  <c i="2" r="BK717"/>
  <c r="J681"/>
  <c r="J652"/>
  <c r="BK588"/>
  <c r="J560"/>
  <c r="J511"/>
  <c r="J420"/>
  <c r="J333"/>
  <c r="J199"/>
  <c r="J703"/>
  <c r="J636"/>
  <c r="J598"/>
  <c r="BK566"/>
  <c r="BK527"/>
  <c r="BK442"/>
  <c r="J306"/>
  <c r="J635"/>
  <c r="BK584"/>
  <c r="J539"/>
  <c r="BK512"/>
  <c r="J327"/>
  <c r="BK197"/>
  <c r="J700"/>
  <c r="J673"/>
  <c r="BK639"/>
  <c r="J588"/>
  <c r="BK529"/>
  <c r="J489"/>
  <c r="BK194"/>
  <c r="BK297"/>
  <c r="J719"/>
  <c r="BK383"/>
  <c r="J282"/>
  <c r="BK209"/>
  <c r="J722"/>
  <c r="BK686"/>
  <c r="BK652"/>
  <c r="J562"/>
  <c r="J525"/>
  <c r="J364"/>
  <c r="J226"/>
  <c r="BK179"/>
  <c r="J727"/>
  <c r="J527"/>
  <c r="BK487"/>
  <c r="BK420"/>
  <c r="J300"/>
  <c r="J201"/>
  <c i="3" r="BK257"/>
  <c r="BK194"/>
  <c r="J226"/>
  <c r="J148"/>
  <c r="J221"/>
  <c r="J145"/>
  <c r="J181"/>
  <c r="J186"/>
  <c r="J228"/>
  <c r="BK145"/>
  <c r="J230"/>
  <c i="4" r="J198"/>
  <c r="J209"/>
  <c r="J179"/>
  <c r="BK197"/>
  <c r="BK207"/>
  <c r="BK143"/>
  <c r="J173"/>
  <c r="J192"/>
  <c r="BK182"/>
  <c i="5" r="BK230"/>
  <c r="BK181"/>
  <c r="BK246"/>
  <c r="J231"/>
  <c r="J187"/>
  <c r="J226"/>
  <c r="J207"/>
  <c r="BK167"/>
  <c r="J240"/>
  <c r="BK190"/>
  <c r="BK170"/>
  <c r="J236"/>
  <c r="BK185"/>
  <c r="J212"/>
  <c r="J189"/>
  <c r="J217"/>
  <c r="J196"/>
  <c i="6" r="BK217"/>
  <c r="BK179"/>
  <c r="BK143"/>
  <c r="J213"/>
  <c r="J166"/>
  <c r="J137"/>
  <c r="J178"/>
  <c r="J183"/>
  <c r="J170"/>
  <c r="BK215"/>
  <c r="J157"/>
  <c r="J197"/>
  <c r="BK136"/>
  <c i="7" r="J215"/>
  <c r="J184"/>
  <c r="J156"/>
  <c r="BK262"/>
  <c r="BK230"/>
  <c r="J181"/>
  <c r="J158"/>
  <c r="BK276"/>
  <c r="J260"/>
  <c r="J235"/>
  <c r="BK176"/>
  <c r="BK247"/>
  <c r="BK227"/>
  <c r="J204"/>
  <c r="J171"/>
  <c r="J152"/>
  <c r="BK222"/>
  <c r="J197"/>
  <c r="J167"/>
  <c r="J147"/>
  <c r="J232"/>
  <c r="BK194"/>
  <c r="J272"/>
  <c r="BK240"/>
  <c r="J202"/>
  <c r="J172"/>
  <c r="BK258"/>
  <c r="J247"/>
  <c r="J218"/>
  <c r="BK170"/>
  <c i="8" r="J141"/>
  <c r="BK136"/>
  <c r="BK135"/>
  <c r="BK149"/>
  <c r="BK147"/>
  <c r="J135"/>
  <c i="9" r="BK138"/>
  <c r="J135"/>
  <c i="2" r="J693"/>
  <c r="BK661"/>
  <c r="BK618"/>
  <c r="BK571"/>
  <c r="J504"/>
  <c r="BK416"/>
  <c r="J321"/>
  <c r="J175"/>
  <c r="J705"/>
  <c r="J603"/>
  <c r="BK590"/>
  <c r="J563"/>
  <c r="BK508"/>
  <c r="BK441"/>
  <c r="BK282"/>
  <c r="BK183"/>
  <c r="BK613"/>
  <c r="BK583"/>
  <c r="BK524"/>
  <c r="BK489"/>
  <c r="BK288"/>
  <c r="J738"/>
  <c r="J675"/>
  <c r="BK645"/>
  <c r="J599"/>
  <c r="J551"/>
  <c r="BK511"/>
  <c r="J416"/>
  <c r="BK181"/>
  <c r="BK327"/>
  <c r="BK171"/>
  <c r="J442"/>
  <c r="J352"/>
  <c r="J177"/>
  <c r="BK708"/>
  <c r="BK683"/>
  <c r="J613"/>
  <c r="J573"/>
  <c r="J509"/>
  <c r="J316"/>
  <c r="J197"/>
  <c r="BK163"/>
  <c r="BK525"/>
  <c r="BK456"/>
  <c r="BK397"/>
  <c r="BK332"/>
  <c r="BK192"/>
  <c i="3" r="J214"/>
  <c r="BK189"/>
  <c r="BK218"/>
  <c r="BK234"/>
  <c r="J172"/>
  <c r="J160"/>
  <c r="J211"/>
  <c r="BK154"/>
  <c r="J144"/>
  <c r="J146"/>
  <c i="4" r="BK179"/>
  <c r="J182"/>
  <c r="J141"/>
  <c r="J210"/>
  <c r="J151"/>
  <c r="J199"/>
  <c r="BK208"/>
  <c r="BK205"/>
  <c i="5" r="J244"/>
  <c r="BK203"/>
  <c r="BK247"/>
  <c r="BK233"/>
  <c r="BK191"/>
  <c r="J145"/>
  <c r="J206"/>
  <c r="J152"/>
  <c r="BK207"/>
  <c r="BK164"/>
  <c r="BK228"/>
  <c r="J153"/>
  <c r="BK189"/>
  <c r="J228"/>
  <c r="BK196"/>
  <c r="J164"/>
  <c r="J204"/>
  <c r="J191"/>
  <c r="J167"/>
  <c i="6" r="J203"/>
  <c r="J171"/>
  <c r="BK208"/>
  <c r="J146"/>
  <c r="J187"/>
  <c r="BK146"/>
  <c r="J208"/>
  <c r="BK170"/>
  <c r="BK193"/>
  <c r="BK160"/>
  <c r="BK194"/>
  <c r="J145"/>
  <c r="BK171"/>
  <c i="7" r="J265"/>
  <c r="BK235"/>
  <c r="J192"/>
  <c r="J143"/>
  <c r="J270"/>
  <c r="BK242"/>
  <c r="J220"/>
  <c r="BK180"/>
  <c r="J149"/>
  <c r="BK280"/>
  <c r="BK259"/>
  <c r="BK208"/>
  <c r="J194"/>
  <c r="BK263"/>
  <c r="BK246"/>
  <c r="J214"/>
  <c r="BK177"/>
  <c r="J154"/>
  <c r="J241"/>
  <c r="BK215"/>
  <c r="BK189"/>
  <c r="J160"/>
  <c r="J276"/>
  <c r="J238"/>
  <c r="BK195"/>
  <c r="J140"/>
  <c r="BK241"/>
  <c r="BK217"/>
  <c r="BK196"/>
  <c r="J145"/>
  <c r="BK251"/>
  <c r="BK221"/>
  <c r="J178"/>
  <c r="J159"/>
  <c i="8" r="J140"/>
  <c r="J139"/>
  <c r="BK140"/>
  <c r="J156"/>
  <c r="J152"/>
  <c i="9" r="BK135"/>
  <c r="J136"/>
  <c i="2" r="BK738"/>
  <c r="BK675"/>
  <c r="J626"/>
  <c r="BK573"/>
  <c r="J533"/>
  <c r="BK460"/>
  <c r="J249"/>
  <c r="J154"/>
  <c r="J650"/>
  <c r="BK621"/>
  <c r="J577"/>
  <c r="BK557"/>
  <c r="J484"/>
  <c r="BK293"/>
  <c r="BK199"/>
  <c r="BK636"/>
  <c r="BK605"/>
  <c r="J555"/>
  <c r="BK522"/>
  <c r="BK490"/>
  <c r="J267"/>
  <c r="J171"/>
  <c r="J691"/>
  <c r="BK671"/>
  <c r="BK630"/>
  <c r="BK596"/>
  <c r="BK545"/>
  <c r="J447"/>
  <c r="J255"/>
  <c r="BK364"/>
  <c r="BK727"/>
  <c r="BK434"/>
  <c r="BK316"/>
  <c r="BK252"/>
  <c r="J711"/>
  <c r="J623"/>
  <c r="BK551"/>
  <c r="BK519"/>
  <c r="J308"/>
  <c r="BK203"/>
  <c r="BK174"/>
  <c r="J537"/>
  <c r="BK510"/>
  <c r="J426"/>
  <c r="BK352"/>
  <c r="J238"/>
  <c r="J169"/>
  <c i="3" r="BK157"/>
  <c r="J196"/>
  <c r="BK144"/>
  <c r="BK214"/>
  <c r="J252"/>
  <c r="J225"/>
  <c r="J166"/>
  <c r="BK168"/>
  <c r="J206"/>
  <c r="BK211"/>
  <c r="BK143"/>
  <c i="4" r="J174"/>
  <c r="BK195"/>
  <c r="J143"/>
  <c r="J166"/>
  <c r="J186"/>
  <c r="J206"/>
  <c r="BK151"/>
  <c r="BK144"/>
  <c i="5" r="J205"/>
  <c r="J142"/>
  <c r="J239"/>
  <c r="J224"/>
  <c r="J193"/>
  <c r="BK156"/>
  <c r="J216"/>
  <c r="BK160"/>
  <c r="J246"/>
  <c r="BK192"/>
  <c r="J188"/>
  <c r="BK152"/>
  <c r="BK221"/>
  <c r="J233"/>
  <c r="BK202"/>
  <c r="J171"/>
  <c r="J214"/>
  <c r="BK193"/>
  <c r="BK150"/>
  <c i="6" r="BK185"/>
  <c r="BK163"/>
  <c r="BK151"/>
  <c r="BK200"/>
  <c r="J180"/>
  <c r="J214"/>
  <c r="J188"/>
  <c r="BK142"/>
  <c r="J192"/>
  <c r="BK145"/>
  <c r="BK188"/>
  <c r="J163"/>
  <c r="J182"/>
  <c i="7" r="BK279"/>
  <c r="BK250"/>
  <c r="J200"/>
  <c r="BK190"/>
  <c r="BK162"/>
  <c r="BK265"/>
  <c r="BK236"/>
  <c r="J217"/>
  <c r="J162"/>
  <c r="BK145"/>
  <c r="J266"/>
  <c r="J243"/>
  <c r="BK202"/>
  <c r="BK285"/>
  <c r="BK237"/>
  <c r="BK209"/>
  <c r="J190"/>
  <c r="J164"/>
  <c r="J278"/>
  <c r="J226"/>
  <c r="J209"/>
  <c r="BK157"/>
  <c r="J254"/>
  <c r="BK212"/>
  <c r="BK159"/>
  <c r="J251"/>
  <c r="J231"/>
  <c r="J198"/>
  <c r="BK164"/>
  <c r="J250"/>
  <c r="BK220"/>
  <c r="BK198"/>
  <c r="BK154"/>
  <c i="8" r="BK159"/>
  <c r="BK146"/>
  <c r="J146"/>
  <c r="BK153"/>
  <c r="J148"/>
  <c i="9" r="J144"/>
  <c r="BK136"/>
  <c i="2" r="BK710"/>
  <c r="J656"/>
  <c r="J587"/>
  <c r="J557"/>
  <c r="BK481"/>
  <c r="J366"/>
  <c r="BK273"/>
  <c r="J164"/>
  <c r="J645"/>
  <c r="BK599"/>
  <c r="BK576"/>
  <c r="BK535"/>
  <c r="J487"/>
  <c r="J326"/>
  <c r="J288"/>
  <c r="J209"/>
  <c r="J717"/>
  <c r="BK626"/>
  <c r="J591"/>
  <c r="BK553"/>
  <c r="J520"/>
  <c r="BK452"/>
  <c r="BK264"/>
  <c r="J698"/>
  <c r="BK669"/>
  <c r="J618"/>
  <c r="J576"/>
  <c r="J510"/>
  <c r="J460"/>
  <c r="BK300"/>
  <c r="J367"/>
  <c r="J270"/>
  <c r="BK719"/>
  <c r="BK424"/>
  <c r="J297"/>
  <c r="BK195"/>
  <c r="BK705"/>
  <c r="BK654"/>
  <c r="J590"/>
  <c r="BK539"/>
  <c r="J439"/>
  <c r="J359"/>
  <c r="J215"/>
  <c r="BK185"/>
  <c r="BK152"/>
  <c r="J529"/>
  <c r="J466"/>
  <c r="J383"/>
  <c r="J203"/>
  <c r="BK177"/>
  <c i="3" r="BK202"/>
  <c r="J238"/>
  <c r="J189"/>
  <c r="BK252"/>
  <c r="BK247"/>
  <c r="BK230"/>
  <c r="J240"/>
  <c r="BK146"/>
  <c r="BK140"/>
  <c r="BK183"/>
  <c i="4" r="BK178"/>
  <c r="BK186"/>
  <c r="J154"/>
  <c r="BK171"/>
  <c r="J160"/>
  <c r="BK174"/>
  <c r="BK164"/>
  <c r="J188"/>
  <c i="5" r="BK232"/>
  <c r="BK174"/>
  <c r="J243"/>
  <c r="BK215"/>
  <c r="J185"/>
  <c r="J213"/>
  <c r="BK175"/>
  <c r="J238"/>
  <c r="J234"/>
  <c r="J221"/>
  <c r="BK218"/>
  <c r="BK216"/>
  <c r="J215"/>
  <c r="BK213"/>
  <c r="BK210"/>
  <c r="J208"/>
  <c r="J194"/>
  <c r="BK244"/>
  <c r="J178"/>
  <c r="BK240"/>
  <c r="BK187"/>
  <c r="BK229"/>
  <c r="BK188"/>
  <c r="J222"/>
  <c r="J195"/>
  <c r="J174"/>
  <c i="6" r="BK214"/>
  <c r="BK175"/>
  <c r="J185"/>
  <c r="BK203"/>
  <c r="BK181"/>
  <c r="BK138"/>
  <c r="BK213"/>
  <c r="BK183"/>
  <c r="BK197"/>
  <c r="J176"/>
  <c r="BK216"/>
  <c r="J212"/>
  <c i="7" r="J286"/>
  <c r="J262"/>
  <c r="BK213"/>
  <c r="BK173"/>
  <c r="BK141"/>
  <c r="BK273"/>
  <c r="J234"/>
  <c r="BK205"/>
  <c r="J177"/>
  <c r="BK155"/>
  <c r="J284"/>
  <c r="BK261"/>
  <c r="J239"/>
  <c r="BK184"/>
  <c r="BK254"/>
  <c r="J228"/>
  <c r="BK193"/>
  <c r="J169"/>
  <c r="BK143"/>
  <c r="BK233"/>
  <c r="BK210"/>
  <c r="J185"/>
  <c r="J267"/>
  <c r="BK214"/>
  <c r="BK187"/>
  <c r="J155"/>
  <c r="J244"/>
  <c r="BK224"/>
  <c r="J186"/>
  <c r="BK158"/>
  <c r="BK257"/>
  <c r="BK238"/>
  <c r="BK199"/>
  <c r="BK156"/>
  <c i="8" r="BK138"/>
  <c r="J137"/>
  <c r="BK148"/>
  <c r="J153"/>
  <c r="J143"/>
  <c i="9" r="BK144"/>
  <c r="J140"/>
  <c i="2" r="J708"/>
  <c r="J671"/>
  <c r="BK635"/>
  <c r="J584"/>
  <c r="BK492"/>
  <c r="J410"/>
  <c r="BK236"/>
  <c r="BK711"/>
  <c r="J661"/>
  <c r="BK628"/>
  <c r="BK585"/>
  <c r="BK562"/>
  <c r="J492"/>
  <c r="J434"/>
  <c r="J242"/>
  <c r="J640"/>
  <c r="BK616"/>
  <c r="J559"/>
  <c r="J519"/>
  <c r="J397"/>
  <c i="1" r="AS94"/>
  <c i="2" r="BK560"/>
  <c r="J508"/>
  <c r="J351"/>
  <c r="BK154"/>
  <c r="BK238"/>
  <c r="BK426"/>
  <c r="BK306"/>
  <c r="BK255"/>
  <c r="J735"/>
  <c r="BK691"/>
  <c r="J601"/>
  <c r="J545"/>
  <c r="BK520"/>
  <c r="BK360"/>
  <c r="BK248"/>
  <c r="BK186"/>
  <c r="BK735"/>
  <c r="J518"/>
  <c r="BK439"/>
  <c r="BK367"/>
  <c r="BK261"/>
  <c r="J181"/>
  <c i="3" r="BK223"/>
  <c r="BK181"/>
  <c r="J197"/>
  <c r="BK227"/>
  <c r="J223"/>
  <c r="J218"/>
  <c r="J183"/>
  <c r="J140"/>
  <c r="J202"/>
  <c i="4" r="BK206"/>
  <c r="BK201"/>
  <c r="BK166"/>
  <c r="BK192"/>
  <c r="J178"/>
  <c r="J195"/>
  <c r="BK203"/>
  <c r="BK198"/>
  <c r="BK173"/>
  <c i="5" r="BK224"/>
  <c r="J151"/>
  <c r="BK236"/>
  <c r="J211"/>
  <c r="BK139"/>
  <c r="BK194"/>
  <c r="J247"/>
  <c r="J150"/>
  <c r="J186"/>
  <c r="BK205"/>
  <c r="BK142"/>
  <c r="BK209"/>
  <c r="J184"/>
  <c r="BK153"/>
  <c r="BK201"/>
  <c r="BK180"/>
  <c r="BK169"/>
  <c i="6" r="J206"/>
  <c r="BK174"/>
  <c r="BK210"/>
  <c r="J149"/>
  <c r="J193"/>
  <c r="BK149"/>
  <c r="J215"/>
  <c r="J179"/>
  <c r="J217"/>
  <c r="BK180"/>
  <c r="BK139"/>
  <c r="BK182"/>
  <c r="J143"/>
  <c r="J175"/>
  <c i="7" r="BK277"/>
  <c r="J252"/>
  <c r="J199"/>
  <c r="J168"/>
  <c r="J275"/>
  <c r="BK260"/>
  <c r="J233"/>
  <c r="BK186"/>
  <c r="J176"/>
  <c r="BK147"/>
  <c r="BK278"/>
  <c r="BK255"/>
  <c r="J211"/>
  <c r="BK178"/>
  <c r="J257"/>
  <c r="J236"/>
  <c r="J206"/>
  <c r="BK167"/>
  <c r="BK244"/>
  <c r="BK218"/>
  <c r="J191"/>
  <c r="BK153"/>
  <c r="J269"/>
  <c r="J222"/>
  <c r="BK181"/>
  <c r="BK266"/>
  <c r="BK232"/>
  <c r="J205"/>
  <c r="J179"/>
  <c r="J259"/>
  <c r="J224"/>
  <c r="J183"/>
  <c r="BK165"/>
  <c i="8" r="J150"/>
  <c r="BK157"/>
  <c r="BK150"/>
  <c r="J145"/>
  <c r="J149"/>
  <c r="J147"/>
  <c i="9" r="BK142"/>
  <c r="J137"/>
  <c i="2" r="J706"/>
  <c r="BK660"/>
  <c r="J630"/>
  <c r="J566"/>
  <c r="BK526"/>
  <c r="J452"/>
  <c r="J355"/>
  <c r="J223"/>
  <c r="J669"/>
  <c r="J616"/>
  <c r="BK315"/>
  <c r="J174"/>
  <c r="BK681"/>
  <c r="J654"/>
  <c r="BK598"/>
  <c r="BK543"/>
  <c r="J501"/>
  <c r="BK354"/>
  <c r="J152"/>
  <c r="J293"/>
  <c r="J495"/>
  <c r="BK355"/>
  <c r="J273"/>
  <c r="J179"/>
  <c r="BK720"/>
  <c r="J660"/>
  <c r="J543"/>
  <c r="J481"/>
  <c r="J315"/>
  <c r="BK201"/>
  <c r="BK169"/>
  <c r="BK722"/>
  <c r="BK501"/>
  <c r="J432"/>
  <c r="J354"/>
  <c r="BK274"/>
  <c r="J186"/>
  <c i="3" r="J245"/>
  <c r="BK245"/>
  <c r="BK225"/>
  <c r="J236"/>
  <c r="J157"/>
  <c r="J247"/>
  <c r="J154"/>
  <c r="BK152"/>
  <c r="J194"/>
  <c r="BK197"/>
  <c i="4" r="BK188"/>
  <c r="J207"/>
  <c r="J139"/>
  <c r="J205"/>
  <c r="BK141"/>
  <c r="BK209"/>
  <c r="J201"/>
  <c r="BK139"/>
  <c i="5" r="BK231"/>
  <c r="BK168"/>
  <c r="BK245"/>
  <c r="BK226"/>
  <c r="J202"/>
  <c r="BK146"/>
  <c r="BK212"/>
  <c r="J168"/>
  <c r="BK239"/>
  <c r="J180"/>
  <c r="J230"/>
  <c r="J156"/>
  <c r="BK222"/>
  <c r="J232"/>
  <c r="J199"/>
  <c r="J169"/>
  <c r="BK211"/>
  <c r="J183"/>
  <c i="6" r="BK218"/>
  <c r="J200"/>
  <c r="J154"/>
  <c r="J169"/>
  <c r="J218"/>
  <c r="J151"/>
  <c r="J216"/>
  <c r="BK191"/>
  <c r="J144"/>
  <c r="J181"/>
  <c r="BK137"/>
  <c r="BK177"/>
  <c r="J142"/>
  <c r="J160"/>
  <c i="7" r="BK284"/>
  <c r="J256"/>
  <c r="BK207"/>
  <c r="BK183"/>
  <c r="J279"/>
  <c r="J255"/>
  <c r="BK231"/>
  <c r="J203"/>
  <c r="J170"/>
  <c r="J141"/>
  <c r="BK275"/>
  <c r="BK249"/>
  <c r="J212"/>
  <c r="J196"/>
  <c r="J261"/>
  <c r="BK245"/>
  <c r="J210"/>
  <c r="BK200"/>
  <c r="BK160"/>
  <c r="J237"/>
  <c r="BK211"/>
  <c r="J187"/>
  <c r="J163"/>
  <c r="J277"/>
  <c r="BK252"/>
  <c r="J188"/>
  <c r="J157"/>
  <c r="BK256"/>
  <c r="BK226"/>
  <c r="BK182"/>
  <c r="BK269"/>
  <c r="J242"/>
  <c r="J216"/>
  <c r="BK169"/>
  <c r="J153"/>
  <c i="8" r="BK145"/>
  <c r="BK139"/>
  <c r="BK158"/>
  <c r="BK143"/>
  <c i="9" r="BK140"/>
  <c r="BK146"/>
  <c i="2" r="BK700"/>
  <c r="BK673"/>
  <c r="J628"/>
  <c r="J583"/>
  <c r="J553"/>
  <c r="J456"/>
  <c r="J252"/>
  <c r="J710"/>
  <c r="J639"/>
  <c r="BK591"/>
  <c r="BK570"/>
  <c r="BK533"/>
  <c r="BK333"/>
  <c r="BK215"/>
  <c r="J163"/>
  <c r="J607"/>
  <c r="BK563"/>
  <c r="J526"/>
  <c r="BK495"/>
  <c r="BK339"/>
  <c r="BK242"/>
  <c r="BK693"/>
  <c r="BK658"/>
  <c r="BK603"/>
  <c r="J570"/>
  <c r="BK518"/>
  <c r="J473"/>
  <c r="BK410"/>
  <c r="J264"/>
  <c r="J360"/>
  <c r="BK223"/>
  <c r="J490"/>
  <c r="J332"/>
  <c r="BK267"/>
  <c r="BK162"/>
  <c r="BK698"/>
  <c r="J621"/>
  <c r="J585"/>
  <c r="J534"/>
  <c r="BK432"/>
  <c r="J261"/>
  <c r="J195"/>
  <c r="J168"/>
  <c r="J720"/>
  <c r="J524"/>
  <c r="BK473"/>
  <c r="J424"/>
  <c r="J339"/>
  <c r="BK249"/>
  <c r="J183"/>
  <c i="3" r="BK236"/>
  <c r="J257"/>
  <c r="BK186"/>
  <c r="BK228"/>
  <c r="J152"/>
  <c r="BK166"/>
  <c r="BK221"/>
  <c r="J234"/>
  <c r="BK148"/>
  <c r="J143"/>
  <c r="BK172"/>
  <c i="4" r="J164"/>
  <c r="BK175"/>
  <c r="J208"/>
  <c r="BK160"/>
  <c r="J147"/>
  <c r="BK158"/>
  <c r="J176"/>
  <c r="J197"/>
  <c i="5" r="J201"/>
  <c r="J139"/>
  <c r="BK234"/>
  <c r="J218"/>
  <c r="BK186"/>
  <c r="J248"/>
  <c r="BK195"/>
  <c r="BK151"/>
  <c r="BK206"/>
  <c r="J245"/>
  <c r="BK182"/>
  <c r="BK241"/>
  <c r="BK204"/>
  <c r="BK178"/>
  <c r="BK217"/>
  <c r="BK183"/>
  <c r="J146"/>
  <c r="BK208"/>
  <c r="J192"/>
  <c r="BK171"/>
  <c i="6" r="J210"/>
  <c r="BK178"/>
  <c r="J174"/>
  <c r="BK144"/>
  <c r="BK184"/>
  <c r="J139"/>
  <c r="BK192"/>
  <c r="BK176"/>
  <c r="J194"/>
  <c r="J177"/>
  <c r="J138"/>
  <c r="J184"/>
  <c r="J172"/>
  <c r="BK206"/>
  <c i="7" r="J285"/>
  <c r="J258"/>
  <c r="J219"/>
  <c r="J193"/>
  <c r="J165"/>
  <c r="BK274"/>
  <c r="J249"/>
  <c r="BK229"/>
  <c r="BK191"/>
  <c r="BK172"/>
  <c r="BK140"/>
  <c r="J274"/>
  <c r="BK253"/>
  <c r="BK228"/>
  <c r="BK206"/>
  <c r="BK175"/>
  <c r="J253"/>
  <c r="BK216"/>
  <c r="BK203"/>
  <c r="J175"/>
  <c r="BK243"/>
  <c r="BK219"/>
  <c r="BK192"/>
  <c r="J180"/>
  <c r="BK271"/>
  <c r="BK239"/>
  <c r="J213"/>
  <c r="J174"/>
  <c r="BK267"/>
  <c r="BK234"/>
  <c r="J201"/>
  <c r="BK171"/>
  <c r="J273"/>
  <c r="J248"/>
  <c r="BK204"/>
  <c r="J173"/>
  <c i="8" r="J157"/>
  <c r="J136"/>
  <c r="J159"/>
  <c r="BK156"/>
  <c r="BK141"/>
  <c i="9" r="J146"/>
  <c r="J138"/>
  <c i="2" l="1" r="T208"/>
  <c r="T314"/>
  <c r="T486"/>
  <c r="BK523"/>
  <c r="J523"/>
  <c r="J105"/>
  <c r="BK561"/>
  <c r="J561"/>
  <c r="J109"/>
  <c r="P597"/>
  <c r="R653"/>
  <c r="R692"/>
  <c r="R721"/>
  <c i="3" r="T139"/>
  <c r="T151"/>
  <c r="R224"/>
  <c r="BK246"/>
  <c r="J246"/>
  <c r="J107"/>
  <c i="4" r="P138"/>
  <c r="P137"/>
  <c r="P153"/>
  <c r="P196"/>
  <c r="R204"/>
  <c i="5" r="T138"/>
  <c r="T137"/>
  <c r="T166"/>
  <c r="R200"/>
  <c r="BK242"/>
  <c r="J242"/>
  <c r="J106"/>
  <c i="6" r="R150"/>
  <c r="T173"/>
  <c r="T211"/>
  <c i="7" r="T166"/>
  <c r="T268"/>
  <c i="8" r="R134"/>
  <c r="R133"/>
  <c r="R132"/>
  <c r="R144"/>
  <c r="R151"/>
  <c r="R155"/>
  <c r="R154"/>
  <c i="2" r="R151"/>
  <c r="P176"/>
  <c r="R358"/>
  <c r="BK532"/>
  <c r="J532"/>
  <c r="J107"/>
  <c r="P561"/>
  <c r="P572"/>
  <c r="P589"/>
  <c r="BK659"/>
  <c r="J659"/>
  <c r="J114"/>
  <c r="T709"/>
  <c i="3" r="P139"/>
  <c r="R151"/>
  <c r="P233"/>
  <c r="T239"/>
  <c i="4" r="BK153"/>
  <c r="BK196"/>
  <c r="J196"/>
  <c r="J104"/>
  <c r="T200"/>
  <c i="5" r="R138"/>
  <c r="R137"/>
  <c r="R166"/>
  <c r="P200"/>
  <c r="T242"/>
  <c i="6" r="P135"/>
  <c r="R173"/>
  <c r="P207"/>
  <c i="7" r="P166"/>
  <c r="P268"/>
  <c i="2" r="R208"/>
  <c r="P314"/>
  <c r="P486"/>
  <c r="T523"/>
  <c r="P558"/>
  <c r="T597"/>
  <c r="P653"/>
  <c r="P692"/>
  <c r="T721"/>
  <c i="3" r="BK139"/>
  <c r="J139"/>
  <c r="J98"/>
  <c r="P151"/>
  <c r="BK224"/>
  <c r="J224"/>
  <c r="J103"/>
  <c r="P246"/>
  <c i="4" r="T177"/>
  <c r="BK204"/>
  <c r="J204"/>
  <c r="J106"/>
  <c i="5" r="BK138"/>
  <c r="J138"/>
  <c r="J98"/>
  <c r="BK166"/>
  <c r="J166"/>
  <c r="J102"/>
  <c r="BK200"/>
  <c r="J200"/>
  <c r="J104"/>
  <c r="R242"/>
  <c i="6" r="R135"/>
  <c r="BK173"/>
  <c r="J173"/>
  <c r="J100"/>
  <c r="BK207"/>
  <c r="J207"/>
  <c r="J102"/>
  <c i="7" r="BK166"/>
  <c r="J166"/>
  <c r="J101"/>
  <c r="BK268"/>
  <c r="J268"/>
  <c r="J105"/>
  <c i="2" r="BK208"/>
  <c r="J208"/>
  <c r="J100"/>
  <c r="BK314"/>
  <c r="J314"/>
  <c r="J101"/>
  <c r="BK486"/>
  <c r="J486"/>
  <c r="J103"/>
  <c r="R523"/>
  <c r="R558"/>
  <c r="BK572"/>
  <c r="J572"/>
  <c r="J110"/>
  <c r="BK589"/>
  <c r="J589"/>
  <c r="J111"/>
  <c r="P659"/>
  <c r="BK709"/>
  <c r="J709"/>
  <c r="J116"/>
  <c i="3" r="P159"/>
  <c r="P138"/>
  <c r="P224"/>
  <c r="BK239"/>
  <c r="J239"/>
  <c r="J106"/>
  <c i="4" r="T138"/>
  <c r="T137"/>
  <c r="R153"/>
  <c r="R196"/>
  <c r="T204"/>
  <c i="5" r="T179"/>
  <c r="T223"/>
  <c i="6" r="BK150"/>
  <c r="J150"/>
  <c r="J99"/>
  <c r="P186"/>
  <c r="P211"/>
  <c i="7" r="R166"/>
  <c r="BK264"/>
  <c r="J264"/>
  <c r="J104"/>
  <c r="BK282"/>
  <c r="J282"/>
  <c r="J107"/>
  <c i="8" r="BK144"/>
  <c r="J144"/>
  <c r="J99"/>
  <c r="BK151"/>
  <c r="J151"/>
  <c r="J100"/>
  <c r="T155"/>
  <c r="T154"/>
  <c i="2" r="BK151"/>
  <c r="J151"/>
  <c r="J98"/>
  <c r="BK176"/>
  <c r="J176"/>
  <c r="J99"/>
  <c r="BK358"/>
  <c r="J358"/>
  <c r="J102"/>
  <c r="T532"/>
  <c r="T561"/>
  <c r="T572"/>
  <c r="T589"/>
  <c r="BK653"/>
  <c r="J653"/>
  <c r="J113"/>
  <c r="BK692"/>
  <c r="J692"/>
  <c r="J115"/>
  <c r="P721"/>
  <c i="3" r="T159"/>
  <c r="T138"/>
  <c r="T224"/>
  <c r="T246"/>
  <c i="4" r="R138"/>
  <c r="R137"/>
  <c r="T153"/>
  <c r="P200"/>
  <c i="5" r="P166"/>
  <c r="T200"/>
  <c r="P242"/>
  <c i="6" r="T135"/>
  <c r="BK186"/>
  <c r="J186"/>
  <c r="J101"/>
  <c r="R207"/>
  <c i="7" r="P139"/>
  <c r="BK151"/>
  <c r="J151"/>
  <c r="J99"/>
  <c r="BK161"/>
  <c r="J161"/>
  <c r="J100"/>
  <c r="P225"/>
  <c r="P264"/>
  <c r="P282"/>
  <c r="P281"/>
  <c i="2" r="P151"/>
  <c r="R176"/>
  <c r="P358"/>
  <c r="P532"/>
  <c r="T558"/>
  <c r="R597"/>
  <c r="T653"/>
  <c r="T692"/>
  <c r="BK721"/>
  <c r="J721"/>
  <c r="J117"/>
  <c i="3" r="BK159"/>
  <c r="J159"/>
  <c r="J100"/>
  <c r="R233"/>
  <c r="R239"/>
  <c i="4" r="R177"/>
  <c r="R200"/>
  <c i="5" r="P138"/>
  <c r="P137"/>
  <c r="P179"/>
  <c r="R223"/>
  <c i="6" r="BK135"/>
  <c r="J135"/>
  <c r="J98"/>
  <c r="P173"/>
  <c r="BK211"/>
  <c r="J211"/>
  <c r="J103"/>
  <c i="7" r="T139"/>
  <c r="T151"/>
  <c r="P161"/>
  <c r="BK225"/>
  <c r="J225"/>
  <c r="J103"/>
  <c r="R268"/>
  <c i="9" r="T134"/>
  <c r="T133"/>
  <c r="T132"/>
  <c i="2" r="P208"/>
  <c r="R314"/>
  <c r="R486"/>
  <c r="P523"/>
  <c r="BK558"/>
  <c r="J558"/>
  <c r="J108"/>
  <c r="R561"/>
  <c r="R572"/>
  <c r="R589"/>
  <c r="T659"/>
  <c r="R709"/>
  <c i="3" r="R139"/>
  <c r="BK151"/>
  <c r="J151"/>
  <c r="J99"/>
  <c r="BK233"/>
  <c r="J233"/>
  <c r="J105"/>
  <c r="R246"/>
  <c i="4" r="BK138"/>
  <c r="J138"/>
  <c r="J98"/>
  <c r="BK177"/>
  <c r="J177"/>
  <c r="J103"/>
  <c r="T196"/>
  <c r="P204"/>
  <c i="5" r="R179"/>
  <c r="P223"/>
  <c i="6" r="T150"/>
  <c r="T186"/>
  <c r="T207"/>
  <c i="7" r="R139"/>
  <c r="R151"/>
  <c r="R161"/>
  <c r="T225"/>
  <c r="T264"/>
  <c r="R282"/>
  <c r="R281"/>
  <c i="8" r="BK134"/>
  <c r="J134"/>
  <c r="J98"/>
  <c r="T134"/>
  <c r="T144"/>
  <c r="T151"/>
  <c r="P155"/>
  <c r="P154"/>
  <c i="9" r="BK134"/>
  <c r="R134"/>
  <c r="R133"/>
  <c r="R132"/>
  <c i="2" r="T151"/>
  <c r="T176"/>
  <c r="T358"/>
  <c r="R532"/>
  <c r="BK597"/>
  <c r="J597"/>
  <c r="J112"/>
  <c r="R659"/>
  <c r="P709"/>
  <c i="3" r="R159"/>
  <c r="R138"/>
  <c r="T233"/>
  <c r="T232"/>
  <c r="P239"/>
  <c i="4" r="P177"/>
  <c r="BK200"/>
  <c r="J200"/>
  <c r="J105"/>
  <c i="5" r="BK179"/>
  <c r="J179"/>
  <c r="J103"/>
  <c r="BK223"/>
  <c r="J223"/>
  <c r="J105"/>
  <c i="6" r="P150"/>
  <c r="R186"/>
  <c r="R211"/>
  <c i="7" r="BK139"/>
  <c r="J139"/>
  <c r="J98"/>
  <c r="P151"/>
  <c r="T161"/>
  <c r="R225"/>
  <c r="R264"/>
  <c r="T282"/>
  <c r="T281"/>
  <c i="8" r="P134"/>
  <c r="P144"/>
  <c r="P151"/>
  <c r="BK155"/>
  <c r="J155"/>
  <c r="J102"/>
  <c i="9" r="P134"/>
  <c r="P133"/>
  <c r="P132"/>
  <c i="1" r="AU102"/>
  <c i="3" r="BK220"/>
  <c r="J220"/>
  <c r="J101"/>
  <c i="2" r="BK521"/>
  <c r="J521"/>
  <c r="J104"/>
  <c i="4" r="BK146"/>
  <c r="J146"/>
  <c r="J99"/>
  <c r="BK150"/>
  <c r="J150"/>
  <c r="J100"/>
  <c i="7" r="BK223"/>
  <c r="J223"/>
  <c r="J102"/>
  <c i="2" r="BK737"/>
  <c r="J737"/>
  <c r="J119"/>
  <c i="3" r="BK222"/>
  <c r="J222"/>
  <c r="J102"/>
  <c i="9" r="BK139"/>
  <c r="J139"/>
  <c r="J99"/>
  <c r="BK141"/>
  <c r="J141"/>
  <c r="J100"/>
  <c i="5" r="BK159"/>
  <c r="J159"/>
  <c r="J99"/>
  <c r="BK163"/>
  <c r="J163"/>
  <c r="J100"/>
  <c i="9" r="BK143"/>
  <c r="J143"/>
  <c r="J101"/>
  <c r="BK145"/>
  <c r="J145"/>
  <c r="J102"/>
  <c i="8" r="BK154"/>
  <c r="J154"/>
  <c r="J101"/>
  <c i="9" r="J91"/>
  <c i="8" r="BK133"/>
  <c r="J133"/>
  <c r="J97"/>
  <c i="9" r="BE137"/>
  <c r="BE140"/>
  <c r="BE144"/>
  <c r="J92"/>
  <c r="E85"/>
  <c r="F129"/>
  <c r="BE136"/>
  <c r="BE146"/>
  <c r="J89"/>
  <c r="BE135"/>
  <c r="BE138"/>
  <c r="BE142"/>
  <c i="8" r="E122"/>
  <c r="J128"/>
  <c r="BE135"/>
  <c r="BE139"/>
  <c r="BE140"/>
  <c r="BE143"/>
  <c r="BE138"/>
  <c r="BE141"/>
  <c r="BE142"/>
  <c r="BE152"/>
  <c r="BE157"/>
  <c i="7" r="BK138"/>
  <c r="J138"/>
  <c r="J97"/>
  <c r="BK281"/>
  <c r="J281"/>
  <c r="J106"/>
  <c i="8" r="F92"/>
  <c r="J126"/>
  <c r="BE153"/>
  <c r="BE158"/>
  <c r="BE136"/>
  <c r="BE137"/>
  <c r="BE148"/>
  <c r="BE159"/>
  <c r="BE149"/>
  <c r="BE150"/>
  <c r="J92"/>
  <c r="BE145"/>
  <c r="BE146"/>
  <c r="BE147"/>
  <c r="BE156"/>
  <c i="7" r="J91"/>
  <c r="BE149"/>
  <c r="BE158"/>
  <c r="BE162"/>
  <c r="BE163"/>
  <c r="BE164"/>
  <c r="BE188"/>
  <c r="BE189"/>
  <c r="BE190"/>
  <c r="BE201"/>
  <c r="BE233"/>
  <c r="BE234"/>
  <c r="BE236"/>
  <c r="BE243"/>
  <c r="BE255"/>
  <c r="BE256"/>
  <c r="BE265"/>
  <c r="BE266"/>
  <c r="BE267"/>
  <c r="J131"/>
  <c r="BE143"/>
  <c r="BE157"/>
  <c r="BE191"/>
  <c r="BE192"/>
  <c r="BE210"/>
  <c r="BE221"/>
  <c r="BE242"/>
  <c r="BE246"/>
  <c r="BE253"/>
  <c r="BE258"/>
  <c r="BE273"/>
  <c r="E85"/>
  <c r="F92"/>
  <c r="BE153"/>
  <c r="BE168"/>
  <c r="BE169"/>
  <c r="BE170"/>
  <c r="BE173"/>
  <c r="BE175"/>
  <c r="BE177"/>
  <c r="BE183"/>
  <c r="BE184"/>
  <c r="BE185"/>
  <c r="BE193"/>
  <c r="BE197"/>
  <c r="BE199"/>
  <c r="BE206"/>
  <c r="BE207"/>
  <c r="BE208"/>
  <c r="BE219"/>
  <c r="BE244"/>
  <c r="BE249"/>
  <c r="BE259"/>
  <c r="BE260"/>
  <c r="BE261"/>
  <c r="BE262"/>
  <c r="BE274"/>
  <c r="BE275"/>
  <c i="6" r="BK134"/>
  <c r="BK133"/>
  <c r="J133"/>
  <c r="J96"/>
  <c r="J30"/>
  <c i="7" r="J92"/>
  <c r="BE152"/>
  <c r="BE154"/>
  <c r="BE155"/>
  <c r="BE156"/>
  <c r="BE178"/>
  <c r="BE198"/>
  <c r="BE205"/>
  <c r="BE228"/>
  <c r="BE231"/>
  <c r="BE235"/>
  <c r="BE245"/>
  <c r="BE280"/>
  <c r="BE284"/>
  <c r="BE141"/>
  <c r="BE145"/>
  <c r="BE159"/>
  <c r="BE194"/>
  <c r="BE195"/>
  <c r="BE217"/>
  <c r="BE229"/>
  <c r="BE241"/>
  <c r="BE250"/>
  <c r="BE251"/>
  <c r="BE269"/>
  <c r="BE180"/>
  <c r="BE186"/>
  <c r="BE200"/>
  <c r="BE204"/>
  <c r="BE216"/>
  <c r="BE230"/>
  <c r="BE232"/>
  <c r="BE248"/>
  <c r="BE252"/>
  <c r="BE254"/>
  <c r="BE263"/>
  <c r="BE277"/>
  <c r="BE279"/>
  <c r="BE286"/>
  <c r="BE165"/>
  <c r="BE174"/>
  <c r="BE179"/>
  <c r="BE187"/>
  <c r="BE196"/>
  <c r="BE212"/>
  <c r="BE213"/>
  <c r="BE214"/>
  <c r="BE215"/>
  <c r="BE218"/>
  <c r="BE224"/>
  <c r="BE238"/>
  <c r="BE240"/>
  <c r="BE272"/>
  <c r="BE285"/>
  <c r="BE140"/>
  <c r="BE147"/>
  <c r="BE160"/>
  <c r="BE167"/>
  <c r="BE171"/>
  <c r="BE172"/>
  <c r="BE176"/>
  <c r="BE181"/>
  <c r="BE182"/>
  <c r="BE202"/>
  <c r="BE203"/>
  <c r="BE209"/>
  <c r="BE211"/>
  <c r="BE220"/>
  <c r="BE222"/>
  <c r="BE226"/>
  <c r="BE227"/>
  <c r="BE237"/>
  <c r="BE239"/>
  <c r="BE247"/>
  <c r="BE257"/>
  <c r="BE270"/>
  <c r="BE271"/>
  <c r="BE276"/>
  <c r="BE278"/>
  <c r="BE283"/>
  <c i="6" r="J91"/>
  <c r="J127"/>
  <c r="BE143"/>
  <c r="BE170"/>
  <c r="BE174"/>
  <c r="BE176"/>
  <c r="BE179"/>
  <c r="BE180"/>
  <c r="BE183"/>
  <c r="BE188"/>
  <c r="BE194"/>
  <c r="BE136"/>
  <c r="BE149"/>
  <c r="BE151"/>
  <c r="BE181"/>
  <c r="BE193"/>
  <c r="F130"/>
  <c r="BE157"/>
  <c r="BE178"/>
  <c r="BE185"/>
  <c r="BE200"/>
  <c r="BE209"/>
  <c r="BE210"/>
  <c r="BE137"/>
  <c r="BE138"/>
  <c r="BE145"/>
  <c r="BE146"/>
  <c r="BE154"/>
  <c r="BE166"/>
  <c r="BE169"/>
  <c r="BE172"/>
  <c r="BE175"/>
  <c r="BE187"/>
  <c r="BE197"/>
  <c r="BE203"/>
  <c r="BE206"/>
  <c r="BE217"/>
  <c i="5" r="BK165"/>
  <c r="J165"/>
  <c r="J101"/>
  <c i="6" r="E123"/>
  <c r="BE163"/>
  <c r="BE214"/>
  <c r="BE171"/>
  <c r="BE215"/>
  <c r="BE218"/>
  <c i="5" r="BK137"/>
  <c r="BK136"/>
  <c r="J136"/>
  <c r="J96"/>
  <c r="J30"/>
  <c i="6" r="J92"/>
  <c r="BE139"/>
  <c r="BE142"/>
  <c r="BE144"/>
  <c r="BE160"/>
  <c r="BE177"/>
  <c r="BE182"/>
  <c r="BE184"/>
  <c r="BE191"/>
  <c r="BE192"/>
  <c r="BE208"/>
  <c r="BE212"/>
  <c r="BE213"/>
  <c r="BE216"/>
  <c i="5" r="E85"/>
  <c r="J132"/>
  <c r="BE139"/>
  <c r="BE184"/>
  <c r="BE185"/>
  <c r="BE186"/>
  <c r="BE207"/>
  <c r="BE224"/>
  <c i="4" r="BK137"/>
  <c r="J137"/>
  <c r="J97"/>
  <c i="5" r="J133"/>
  <c r="BE167"/>
  <c r="BE174"/>
  <c r="BE175"/>
  <c r="BE187"/>
  <c r="BE208"/>
  <c r="BE213"/>
  <c r="BE231"/>
  <c i="4" r="J153"/>
  <c r="J102"/>
  <c i="5" r="F133"/>
  <c r="BE145"/>
  <c r="BE152"/>
  <c r="BE183"/>
  <c r="BE193"/>
  <c r="BE194"/>
  <c r="BE196"/>
  <c r="BE209"/>
  <c r="BE216"/>
  <c r="BE150"/>
  <c r="BE168"/>
  <c r="BE180"/>
  <c r="BE189"/>
  <c r="BE201"/>
  <c r="BE212"/>
  <c r="BE221"/>
  <c r="BE240"/>
  <c r="BE243"/>
  <c r="BE246"/>
  <c r="BE142"/>
  <c r="BE146"/>
  <c r="BE169"/>
  <c r="BE170"/>
  <c r="BE171"/>
  <c r="BE178"/>
  <c r="BE195"/>
  <c r="BE203"/>
  <c r="BE233"/>
  <c r="BE244"/>
  <c r="BE181"/>
  <c r="BE182"/>
  <c r="BE188"/>
  <c r="BE202"/>
  <c r="BE204"/>
  <c r="BE211"/>
  <c r="BE214"/>
  <c r="BE217"/>
  <c r="BE230"/>
  <c r="BE234"/>
  <c r="BE236"/>
  <c r="BE238"/>
  <c r="BE239"/>
  <c r="BE241"/>
  <c r="BE245"/>
  <c r="J130"/>
  <c r="BE151"/>
  <c r="BE190"/>
  <c r="BE199"/>
  <c r="BE205"/>
  <c r="BE206"/>
  <c r="BE222"/>
  <c r="BE228"/>
  <c r="BE229"/>
  <c r="BE232"/>
  <c r="BE248"/>
  <c r="BE153"/>
  <c r="BE156"/>
  <c r="BE160"/>
  <c r="BE164"/>
  <c r="BE191"/>
  <c r="BE192"/>
  <c r="BE210"/>
  <c r="BE215"/>
  <c r="BE218"/>
  <c r="BE226"/>
  <c r="BE247"/>
  <c i="4" r="J89"/>
  <c r="BE147"/>
  <c r="BE151"/>
  <c r="BE174"/>
  <c r="BE186"/>
  <c r="BE203"/>
  <c i="3" r="BK232"/>
  <c r="J232"/>
  <c r="J104"/>
  <c i="4" r="E126"/>
  <c r="BE154"/>
  <c r="BE158"/>
  <c r="BE160"/>
  <c r="BE166"/>
  <c r="BE173"/>
  <c r="BE179"/>
  <c r="BE182"/>
  <c r="BE199"/>
  <c r="BE201"/>
  <c r="BE207"/>
  <c i="3" r="BK138"/>
  <c r="BK137"/>
  <c r="J137"/>
  <c r="J96"/>
  <c r="J30"/>
  <c i="4" r="J91"/>
  <c r="BE164"/>
  <c r="BE178"/>
  <c r="BE197"/>
  <c r="BE198"/>
  <c r="F92"/>
  <c r="BE139"/>
  <c r="BE192"/>
  <c r="BE195"/>
  <c r="BE206"/>
  <c r="BE209"/>
  <c r="J92"/>
  <c r="BE188"/>
  <c r="BE210"/>
  <c r="BE171"/>
  <c r="BE205"/>
  <c r="BE208"/>
  <c r="BE141"/>
  <c r="BE143"/>
  <c r="BE144"/>
  <c r="BE175"/>
  <c r="BE176"/>
  <c i="3" r="F92"/>
  <c r="J133"/>
  <c r="BE144"/>
  <c i="2" r="BK150"/>
  <c r="J150"/>
  <c r="J97"/>
  <c i="3" r="BE160"/>
  <c r="BE223"/>
  <c r="BE186"/>
  <c r="BE189"/>
  <c r="BE196"/>
  <c r="BE211"/>
  <c r="BE221"/>
  <c r="BE227"/>
  <c r="J89"/>
  <c r="BE157"/>
  <c r="BE181"/>
  <c r="BE236"/>
  <c r="BE245"/>
  <c i="2" r="BK531"/>
  <c r="J531"/>
  <c r="J106"/>
  <c i="3" r="BE143"/>
  <c r="BE146"/>
  <c r="BE148"/>
  <c r="BE152"/>
  <c r="BE168"/>
  <c r="BE194"/>
  <c r="BE197"/>
  <c r="BE214"/>
  <c r="BE218"/>
  <c r="BE225"/>
  <c r="BE230"/>
  <c r="BE234"/>
  <c r="BE238"/>
  <c r="BE257"/>
  <c r="E127"/>
  <c r="BE140"/>
  <c r="BE226"/>
  <c r="J92"/>
  <c r="BE154"/>
  <c r="BE166"/>
  <c r="BE172"/>
  <c r="BE174"/>
  <c r="BE183"/>
  <c r="BE202"/>
  <c r="BE206"/>
  <c r="BE240"/>
  <c r="BE145"/>
  <c r="BE228"/>
  <c r="BE247"/>
  <c r="BE252"/>
  <c i="2" r="BE197"/>
  <c r="BE223"/>
  <c r="BE327"/>
  <c r="BE359"/>
  <c r="BE364"/>
  <c r="BE434"/>
  <c r="BE441"/>
  <c r="BE508"/>
  <c r="BE510"/>
  <c r="BE511"/>
  <c r="BE512"/>
  <c r="BE519"/>
  <c r="BE526"/>
  <c r="BE535"/>
  <c r="BE722"/>
  <c r="BE273"/>
  <c r="BE293"/>
  <c r="BE355"/>
  <c r="BE424"/>
  <c r="BE447"/>
  <c r="BE452"/>
  <c r="BE456"/>
  <c r="BE460"/>
  <c r="BE466"/>
  <c r="BE473"/>
  <c r="BE495"/>
  <c r="BE501"/>
  <c r="BE524"/>
  <c r="BE529"/>
  <c r="BE560"/>
  <c r="BE563"/>
  <c r="BE571"/>
  <c r="BE584"/>
  <c r="BE599"/>
  <c r="BE603"/>
  <c r="BE607"/>
  <c r="BE616"/>
  <c r="BE618"/>
  <c r="BE628"/>
  <c r="BE635"/>
  <c r="BE658"/>
  <c r="BE669"/>
  <c r="BE700"/>
  <c r="BE705"/>
  <c r="BE706"/>
  <c r="BE720"/>
  <c r="BE735"/>
  <c r="F92"/>
  <c r="E139"/>
  <c r="J145"/>
  <c r="BE152"/>
  <c r="BE154"/>
  <c r="BE164"/>
  <c r="BE168"/>
  <c r="BE169"/>
  <c r="BE199"/>
  <c r="BE333"/>
  <c r="BE339"/>
  <c r="BE360"/>
  <c r="BE420"/>
  <c r="BE492"/>
  <c r="BE719"/>
  <c r="BE727"/>
  <c r="BE177"/>
  <c r="BE179"/>
  <c r="BE242"/>
  <c r="BE282"/>
  <c r="BE288"/>
  <c r="BE163"/>
  <c r="BE175"/>
  <c r="BE186"/>
  <c r="BE215"/>
  <c r="BE226"/>
  <c r="BE238"/>
  <c r="BE316"/>
  <c r="BE321"/>
  <c r="BE366"/>
  <c r="BE397"/>
  <c r="BE509"/>
  <c r="BE520"/>
  <c r="BE527"/>
  <c r="BE537"/>
  <c r="BE539"/>
  <c r="BE555"/>
  <c r="BE562"/>
  <c r="BE566"/>
  <c r="BE583"/>
  <c r="BE587"/>
  <c r="BE621"/>
  <c r="BE636"/>
  <c r="BE640"/>
  <c r="BE652"/>
  <c r="BE656"/>
  <c r="BE660"/>
  <c r="BE661"/>
  <c r="BE675"/>
  <c r="BE683"/>
  <c r="BE698"/>
  <c r="J92"/>
  <c r="BE185"/>
  <c r="BE192"/>
  <c r="BE194"/>
  <c r="BE203"/>
  <c r="BE209"/>
  <c r="BE236"/>
  <c r="BE297"/>
  <c r="BE332"/>
  <c r="BE354"/>
  <c r="BE439"/>
  <c r="BE442"/>
  <c r="BE481"/>
  <c r="BE484"/>
  <c r="BE518"/>
  <c r="BE533"/>
  <c r="BE534"/>
  <c r="BE543"/>
  <c r="BE553"/>
  <c r="BE557"/>
  <c r="BE570"/>
  <c r="BE573"/>
  <c r="BE576"/>
  <c r="BE588"/>
  <c r="BE590"/>
  <c r="BE598"/>
  <c r="BE630"/>
  <c r="BE639"/>
  <c r="J143"/>
  <c r="BE162"/>
  <c r="BE174"/>
  <c r="BE195"/>
  <c r="BE248"/>
  <c r="BE249"/>
  <c r="BE252"/>
  <c r="BE255"/>
  <c r="BE264"/>
  <c r="BE267"/>
  <c r="BE270"/>
  <c r="BE308"/>
  <c r="BE315"/>
  <c r="BE352"/>
  <c r="BE383"/>
  <c r="BE410"/>
  <c r="BE416"/>
  <c r="BE426"/>
  <c r="BE432"/>
  <c r="BE489"/>
  <c r="BE490"/>
  <c r="BE503"/>
  <c r="BE504"/>
  <c r="BE545"/>
  <c r="BE596"/>
  <c r="BE605"/>
  <c r="BE613"/>
  <c r="BE626"/>
  <c r="BE671"/>
  <c r="BE673"/>
  <c r="BE681"/>
  <c r="BE686"/>
  <c r="BE691"/>
  <c r="BE693"/>
  <c r="BE703"/>
  <c r="BE708"/>
  <c r="BE710"/>
  <c r="BE711"/>
  <c r="BE717"/>
  <c r="BE738"/>
  <c r="BE171"/>
  <c r="BE181"/>
  <c r="BE183"/>
  <c r="BE201"/>
  <c r="BE261"/>
  <c r="BE274"/>
  <c r="BE300"/>
  <c r="BE306"/>
  <c r="BE326"/>
  <c r="BE351"/>
  <c r="BE367"/>
  <c r="BE487"/>
  <c r="BE522"/>
  <c r="BE525"/>
  <c r="BE551"/>
  <c r="BE559"/>
  <c r="BE577"/>
  <c r="BE585"/>
  <c r="BE591"/>
  <c r="BE601"/>
  <c r="BE623"/>
  <c r="BE645"/>
  <c r="BE650"/>
  <c r="BE654"/>
  <c r="F36"/>
  <c i="1" r="BA95"/>
  <c i="8" r="F36"/>
  <c i="1" r="BA101"/>
  <c i="9" r="F37"/>
  <c i="1" r="BB102"/>
  <c i="8" r="F38"/>
  <c i="1" r="BC101"/>
  <c i="3" r="J116"/>
  <c r="BE116"/>
  <c r="J35"/>
  <c i="1" r="AV96"/>
  <c i="3" r="J36"/>
  <c i="1" r="AW96"/>
  <c i="3" r="F36"/>
  <c i="1" r="BA96"/>
  <c i="4" r="J36"/>
  <c i="1" r="AW97"/>
  <c i="4" r="F36"/>
  <c i="1" r="BA97"/>
  <c i="5" r="F39"/>
  <c i="1" r="BD98"/>
  <c i="6" r="F38"/>
  <c i="1" r="BC99"/>
  <c i="7" r="F38"/>
  <c i="1" r="BC100"/>
  <c i="8" r="F39"/>
  <c i="1" r="BD101"/>
  <c i="2" r="F39"/>
  <c i="1" r="BD95"/>
  <c i="9" r="F36"/>
  <c i="1" r="BA102"/>
  <c i="8" r="J36"/>
  <c i="1" r="AW101"/>
  <c i="9" r="F38"/>
  <c i="1" r="BC102"/>
  <c i="2" r="F37"/>
  <c i="1" r="BB95"/>
  <c i="7" r="F36"/>
  <c i="1" r="BA100"/>
  <c i="3" r="F39"/>
  <c i="1" r="BD96"/>
  <c i="3" r="F38"/>
  <c i="1" r="BC96"/>
  <c i="4" r="F39"/>
  <c i="1" r="BD97"/>
  <c i="5" r="J115"/>
  <c r="BF115"/>
  <c r="F36"/>
  <c i="1" r="BA98"/>
  <c i="5" r="F38"/>
  <c i="1" r="BC98"/>
  <c i="6" r="F39"/>
  <c i="1" r="BD99"/>
  <c i="7" r="F39"/>
  <c i="1" r="BD100"/>
  <c i="3" r="F37"/>
  <c i="1" r="BB96"/>
  <c i="4" r="F37"/>
  <c i="1" r="BB97"/>
  <c i="4" r="F38"/>
  <c i="1" r="BC97"/>
  <c i="5" r="F37"/>
  <c i="1" r="BB98"/>
  <c i="6" r="J112"/>
  <c r="BF112"/>
  <c r="J36"/>
  <c i="1" r="AW99"/>
  <c i="6" r="F37"/>
  <c i="1" r="BB99"/>
  <c i="7" r="J36"/>
  <c i="1" r="AW100"/>
  <c i="2" r="J36"/>
  <c i="1" r="AW95"/>
  <c i="9" r="F39"/>
  <c i="1" r="BD102"/>
  <c i="9" r="J36"/>
  <c i="1" r="AW102"/>
  <c i="8" r="F37"/>
  <c i="1" r="BB101"/>
  <c i="2" r="F38"/>
  <c i="1" r="BC95"/>
  <c i="7" r="F37"/>
  <c i="1" r="BB100"/>
  <c i="5" l="1" r="R165"/>
  <c r="R136"/>
  <c i="2" r="P531"/>
  <c i="3" r="T137"/>
  <c r="R232"/>
  <c r="R137"/>
  <c i="6" r="R134"/>
  <c r="R133"/>
  <c i="8" r="T133"/>
  <c r="T132"/>
  <c i="6" r="T134"/>
  <c r="T133"/>
  <c i="4" r="R152"/>
  <c r="R136"/>
  <c r="BK152"/>
  <c r="J152"/>
  <c r="J101"/>
  <c i="8" r="P133"/>
  <c r="P132"/>
  <c i="1" r="AU101"/>
  <c i="9" r="BK133"/>
  <c r="BK132"/>
  <c r="J132"/>
  <c r="J96"/>
  <c r="J30"/>
  <c i="7" r="T138"/>
  <c r="T137"/>
  <c i="2" r="P150"/>
  <c r="P149"/>
  <c i="1" r="AU95"/>
  <c i="7" r="P138"/>
  <c r="P137"/>
  <c i="1" r="AU100"/>
  <c i="4" r="T152"/>
  <c r="T136"/>
  <c i="3" r="P232"/>
  <c r="P137"/>
  <c i="1" r="AU96"/>
  <c i="5" r="T165"/>
  <c r="T136"/>
  <c i="7" r="R138"/>
  <c r="R137"/>
  <c i="6" r="P134"/>
  <c r="P133"/>
  <c i="1" r="AU99"/>
  <c i="4" r="P152"/>
  <c r="P136"/>
  <c i="1" r="AU97"/>
  <c i="2" r="R531"/>
  <c i="5" r="P165"/>
  <c r="P136"/>
  <c i="1" r="AU98"/>
  <c i="2" r="T531"/>
  <c r="R150"/>
  <c r="R149"/>
  <c r="T150"/>
  <c r="T149"/>
  <c r="BK736"/>
  <c r="J736"/>
  <c r="J118"/>
  <c i="9" r="J134"/>
  <c r="J98"/>
  <c i="8" r="BK132"/>
  <c r="J132"/>
  <c r="J96"/>
  <c r="J30"/>
  <c i="7" r="BK137"/>
  <c r="J137"/>
  <c r="J96"/>
  <c r="J30"/>
  <c i="6" r="J134"/>
  <c r="J97"/>
  <c i="5" r="J137"/>
  <c r="J97"/>
  <c i="4" r="BK136"/>
  <c r="J136"/>
  <c r="J96"/>
  <c r="J30"/>
  <c i="3" r="J138"/>
  <c r="J97"/>
  <c i="2" r="BK149"/>
  <c r="J149"/>
  <c r="J96"/>
  <c r="J30"/>
  <c i="9" r="J111"/>
  <c r="BE111"/>
  <c r="J35"/>
  <c i="1" r="AV102"/>
  <c r="AT102"/>
  <c i="6" r="F35"/>
  <c i="1" r="AZ99"/>
  <c i="4" r="J115"/>
  <c r="J109"/>
  <c r="J117"/>
  <c i="5" r="J36"/>
  <c i="1" r="AW98"/>
  <c r="BB94"/>
  <c r="W31"/>
  <c i="5" r="J109"/>
  <c r="J117"/>
  <c i="6" r="F36"/>
  <c i="1" r="BA99"/>
  <c r="BA94"/>
  <c r="W30"/>
  <c r="BC94"/>
  <c r="W32"/>
  <c i="5" r="J35"/>
  <c i="1" r="AV98"/>
  <c i="3" r="F35"/>
  <c i="1" r="AZ96"/>
  <c i="8" r="J111"/>
  <c r="BE111"/>
  <c r="J35"/>
  <c i="1" r="AV101"/>
  <c r="AT101"/>
  <c i="6" r="J35"/>
  <c i="1" r="AV99"/>
  <c r="AT99"/>
  <c i="3" r="J110"/>
  <c r="J31"/>
  <c r="J32"/>
  <c i="1" r="AG96"/>
  <c i="5" r="F35"/>
  <c i="1" r="AZ98"/>
  <c r="AT96"/>
  <c i="6" r="J106"/>
  <c r="J114"/>
  <c i="7" r="J116"/>
  <c r="J110"/>
  <c r="J31"/>
  <c r="J32"/>
  <c i="1" r="AG100"/>
  <c r="BD94"/>
  <c r="W33"/>
  <c i="2" r="J128"/>
  <c r="BE128"/>
  <c r="F35"/>
  <c i="1" r="AZ95"/>
  <c i="9" l="1" r="J133"/>
  <c r="J97"/>
  <c i="7" r="BE116"/>
  <c i="6" r="J31"/>
  <c i="4" r="J31"/>
  <c r="BE115"/>
  <c i="5" r="J31"/>
  <c i="3" r="J41"/>
  <c i="1" r="AN96"/>
  <c r="AU94"/>
  <c i="4" r="J35"/>
  <c i="1" r="AV97"/>
  <c r="AT97"/>
  <c i="9" r="F35"/>
  <c i="1" r="AZ102"/>
  <c i="2" r="J122"/>
  <c r="J130"/>
  <c i="4" r="F35"/>
  <c i="1" r="AZ97"/>
  <c i="9" r="J105"/>
  <c r="J31"/>
  <c r="J32"/>
  <c i="1" r="AG102"/>
  <c r="AN102"/>
  <c i="4" r="J32"/>
  <c i="1" r="AG97"/>
  <c r="AN97"/>
  <c i="6" r="J32"/>
  <c i="1" r="AG99"/>
  <c r="AN99"/>
  <c i="7" r="F35"/>
  <c i="1" r="AZ100"/>
  <c i="3" r="J118"/>
  <c i="1" r="AT98"/>
  <c i="7" r="J118"/>
  <c r="J35"/>
  <c i="1" r="AV100"/>
  <c r="AT100"/>
  <c i="2" r="J35"/>
  <c i="1" r="AV95"/>
  <c r="AT95"/>
  <c i="8" r="J105"/>
  <c r="J113"/>
  <c i="1" r="AX94"/>
  <c i="5" r="J32"/>
  <c i="1" r="AG98"/>
  <c r="AN98"/>
  <c i="8" r="F35"/>
  <c i="1" r="AZ101"/>
  <c r="AY94"/>
  <c r="AW94"/>
  <c r="AK30"/>
  <c i="9" l="1" r="J41"/>
  <c i="8" r="J31"/>
  <c i="7" r="J41"/>
  <c i="6" r="J41"/>
  <c i="4" r="J41"/>
  <c i="5" r="J41"/>
  <c i="2" r="J31"/>
  <c i="1" r="AN100"/>
  <c i="9" r="J113"/>
  <c i="1" r="AZ94"/>
  <c r="W29"/>
  <c i="2" r="J32"/>
  <c i="1" r="AG95"/>
  <c i="8" r="J32"/>
  <c i="1" r="AG101"/>
  <c r="AN101"/>
  <c i="8" l="1" r="J41"/>
  <c i="1" r="AN95"/>
  <c i="2" r="J41"/>
  <c i="1" r="AV94"/>
  <c r="AK29"/>
  <c r="AG94"/>
  <c r="AK26"/>
  <c l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<sst xmlns="http://schemas.openxmlformats.org/spreadsheetml/2006/main">
  <si>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</si>
  <si>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</si>
  <si>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</si>
  <si>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</si>
  <si>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</si>
  <si>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{0c8bf4e9-e881-472b-b70e-6041726412cd}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</si>
  <si>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</si>
  <si>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</si>
  <si>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</si>
  <si>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</si>
  <si>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</si>
  <si>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</si>
  <si>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</si>
  <si>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</si>
  <si>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2024/01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</si>
  <si>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</si>
  <si>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</si>
  <si>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Nástavba budovy MŠ a SPC Demlova 28, Jihlava</t>
  </si>
  <si>
    <t>KSO:</t>
  </si>
  <si>
    <t>CC-CZ:</t>
  </si>
  <si>
    <t>Místo:</t>
  </si>
  <si>
    <t>k. ú. Jihlava</t>
  </si>
  <si>
    <t>Datum:</t>
  </si>
  <si>
    <t>2. 5. 2024</t>
  </si>
  <si>
    <t>Zadavatel:</t>
  </si>
  <si>
    <t>IČ:</t>
  </si>
  <si>
    <t>00286010</t>
  </si>
  <si>
    <t>Statutární město Jihlava</t>
  </si>
  <si>
    <t>DIČ:</t>
  </si>
  <si>
    <t>CZ00286010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</si>
  <si>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</si>
  <si>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</si>
  <si>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</si>
  <si>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</si>
  <si>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</si>
  <si>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</si>
  <si>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</si>
  <si>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</si>
  <si>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</si>
  <si>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</si>
  <si>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</si>
  <si>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</si>
  <si>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</si>
  <si>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</si>
  <si>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</si>
  <si>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</si>
  <si>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</si>
  <si>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</si>
  <si>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</si>
  <si>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</si>
  <si>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</si>
  <si>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</si>
  <si>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</si>
  <si>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</si>
  <si>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</si>
  <si>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</si>
  <si>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</si>
  <si>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</si>
  <si>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</si>
  <si>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</si>
  <si>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</si>
  <si>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</si>
  <si>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</si>
  <si>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</si>
  <si>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</si>
  <si>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</si>
  <si>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</si>
  <si>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</si>
  <si>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</si>
  <si>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</si>
  <si>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</si>
  <si>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</si>
  <si>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</si>
  <si>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</si>
  <si>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</si>
  <si>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</si>
  <si>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</si>
  <si>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</si>
  <si>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</si>
  <si>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</si>
  <si>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</si>
  <si>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</si>
  <si>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</si>
  <si>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Stavební část - ostat stav práce - způsobilé výdaje</t>
  </si>
  <si>
    <t>STA</t>
  </si>
  <si>
    <t>1</t>
  </si>
  <si>
    <t>{503d523b-38fb-4d4c-821c-97593c48cc02}</t>
  </si>
  <si>
    <t>2</t>
  </si>
  <si>
    <t>SO 01.1</t>
  </si>
  <si>
    <t>Stavební část - zateplení stáv 1NP - nezpůsobilé výdaje</t>
  </si>
  <si>
    <t>{2d82be0d-627c-4e40-be70-de502c3f89e3}</t>
  </si>
  <si>
    <t>SO 01.2</t>
  </si>
  <si>
    <t>Stavební část - střešní krytina nástavby - způsobilé výdaje</t>
  </si>
  <si>
    <t>{dfd071af-21cd-4724-bc4b-b7f420210f90}</t>
  </si>
  <si>
    <t>SO 02</t>
  </si>
  <si>
    <t>Zdravotně technické instalace</t>
  </si>
  <si>
    <t>{b0ff4aa6-7054-4d33-8d8d-aa028cf17084}</t>
  </si>
  <si>
    <t>SO 03</t>
  </si>
  <si>
    <t>Vytápění</t>
  </si>
  <si>
    <t>{6b015573-7b75-44b2-b5a7-46c015c40150}</t>
  </si>
  <si>
    <t>SO 04</t>
  </si>
  <si>
    <t xml:space="preserve">Elektroinstalace - silnoproud, hromosvod </t>
  </si>
  <si>
    <t>{54bba2e0-e2d5-4497-a26e-5d34f6d7bdc0}</t>
  </si>
  <si>
    <t>SO 05</t>
  </si>
  <si>
    <t>Elektroinstalace - slaboproud</t>
  </si>
  <si>
    <t>{48b67d6e-c44f-4802-a1ca-3a5022cf6925}</t>
  </si>
  <si>
    <t>SO 07</t>
  </si>
  <si>
    <t>Vedlejší rozpočtové náklady</t>
  </si>
  <si>
    <t>{07a85d4d-7c82-4dcb-a259-78155dec0141}</t>
  </si>
  <si>
    <t>KRYCÍ LIST SOUPISU PRACÍ</t>
  </si>
  <si>
    <t>Objekt:</t>
  </si>
  <si>
    <t>SO 01 - Stavební část - ostat stav práce - způsobilé výdaje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</si>
  <si>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</si>
  <si>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</si>
  <si>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</si>
  <si>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</si>
  <si>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</si>
  <si>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</si>
  <si>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</si>
  <si>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</si>
  <si>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</si>
  <si>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</si>
  <si>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</si>
  <si>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</si>
  <si>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</si>
  <si>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práce-bourání</t>
  </si>
  <si>
    <t xml:space="preserve">    99 - Přesun hmot</t>
  </si>
  <si>
    <t xml:space="preserve">    997 - Přesun sutě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</si>
  <si>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</si>
  <si>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</si>
  <si>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</si>
  <si>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</si>
  <si>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</si>
  <si>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</si>
  <si>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</si>
  <si>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</si>
  <si>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</si>
  <si>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</si>
  <si>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781 - Dokončovací práce - obklady</t>
  </si>
  <si>
    <t xml:space="preserve">    784 - Dokončovací práce - malby a tapety</t>
  </si>
  <si>
    <t>M - Práce a dodávky M</t>
  </si>
  <si>
    <t xml:space="preserve">    33-M - Montáže dopr.zaříz.,sklad. zař. a váh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</si>
  <si>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</si>
  <si>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</si>
  <si>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</si>
  <si>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</si>
  <si>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</si>
  <si>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</si>
  <si>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</si>
  <si>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</si>
  <si>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</si>
  <si>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</si>
  <si>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</si>
  <si>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</si>
  <si>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</si>
  <si>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</si>
  <si>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</si>
  <si>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</si>
  <si>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</si>
  <si>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</si>
  <si>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</si>
  <si>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</si>
  <si>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</si>
  <si>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</si>
  <si>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</si>
  <si>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</si>
  <si>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</si>
  <si>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</si>
  <si>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</si>
  <si>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</si>
  <si>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121151103</t>
  </si>
  <si>
    <t>Sejmutí ornice plochy do 100 m2 tl vrstvy do 200 mm strojně</t>
  </si>
  <si>
    <t>m2</t>
  </si>
  <si>
    <t>4</t>
  </si>
  <si>
    <t>-1495560218</t>
  </si>
  <si>
    <t>VV</t>
  </si>
  <si>
    <t>9,4*4,2</t>
  </si>
  <si>
    <t>132151252</t>
  </si>
  <si>
    <t>Hloubení rýh nezapažených š do 2000 mm v hornině třídy těžitelnosti I skupiny 1 a 2 objem do 50 m3 strojně</t>
  </si>
  <si>
    <t>m3</t>
  </si>
  <si>
    <t>-1949519014</t>
  </si>
  <si>
    <t>1,275*1,3*3,6</t>
  </si>
  <si>
    <t>1,275*1,3*9,24</t>
  </si>
  <si>
    <t>0,425*0,6*1,05</t>
  </si>
  <si>
    <t>1,275*0,75*1,55</t>
  </si>
  <si>
    <t>1,275*0,5*2,65</t>
  </si>
  <si>
    <t>1,275*(0,43+0,55)/2*(3,6+9,35)</t>
  </si>
  <si>
    <t>Součet</t>
  </si>
  <si>
    <t>3</t>
  </si>
  <si>
    <t>162251102</t>
  </si>
  <si>
    <t>Vodorovné přemístění přes 20 do 50 m výkopku/sypaniny z horniny třídy těžitelnosti I skupiny 1 až 3</t>
  </si>
  <si>
    <t>1069669791</t>
  </si>
  <si>
    <t>167151101</t>
  </si>
  <si>
    <t>Nakládání výkopku z hornin třídy těžitelnosti I skupiny 1 až 3 do 100 m3</t>
  </si>
  <si>
    <t>117753421</t>
  </si>
  <si>
    <t>5</t>
  </si>
  <si>
    <t>171152501</t>
  </si>
  <si>
    <t>Zhutnění podloží z hornin soudržných nebo nesoudržných pod násypy</t>
  </si>
  <si>
    <t>2016148937</t>
  </si>
  <si>
    <t>2,9*5,55+0,85*2,65</t>
  </si>
  <si>
    <t>1,55*1,9</t>
  </si>
  <si>
    <t>6</t>
  </si>
  <si>
    <t>171251101</t>
  </si>
  <si>
    <t>Uložení sypaniny do násypů nezhutněných strojně</t>
  </si>
  <si>
    <t>-1838307133</t>
  </si>
  <si>
    <t>7</t>
  </si>
  <si>
    <t>174151101</t>
  </si>
  <si>
    <t>Zásyp jam, šachet rýh nebo kolem objektů sypaninou se zhutněním</t>
  </si>
  <si>
    <t>-32582567</t>
  </si>
  <si>
    <t>1,12*(0,33+0,4)/2*(9,35+3,6)</t>
  </si>
  <si>
    <t>8</t>
  </si>
  <si>
    <t>M</t>
  </si>
  <si>
    <t>58343930</t>
  </si>
  <si>
    <t>kamenivo drcené hrubé frakce 16/32</t>
  </si>
  <si>
    <t>t</t>
  </si>
  <si>
    <t>1419578602</t>
  </si>
  <si>
    <t>5,294*2,1 'Přepočtené koeficientem množství</t>
  </si>
  <si>
    <t>9</t>
  </si>
  <si>
    <t>181351003</t>
  </si>
  <si>
    <t>Rozprostření ornice tl vrstvy do 200 mm pl do 100 m2 v rovině nebo ve svahu do 1:5 strojně</t>
  </si>
  <si>
    <t>-1352390355</t>
  </si>
  <si>
    <t>10</t>
  </si>
  <si>
    <t>181951112</t>
  </si>
  <si>
    <t>Úprava pláně v hornině třídy těžitelnosti I skupiny 1 až 3 se zhutněním strojně</t>
  </si>
  <si>
    <t>-1194006461</t>
  </si>
  <si>
    <t>Zakládání</t>
  </si>
  <si>
    <t>11</t>
  </si>
  <si>
    <t>211971110</t>
  </si>
  <si>
    <t>Zřízení opláštění žeber nebo trativodů geotextilií v rýze nebo zářezu sklonu do 1:2</t>
  </si>
  <si>
    <t>549303953</t>
  </si>
  <si>
    <t>(0,43+0,55+1,35+1,45+0,5)*(3,6+9,35)</t>
  </si>
  <si>
    <t>69311006</t>
  </si>
  <si>
    <t>geotextilie tkaná separační, filtrační, výztužná PP pevnost v tahu 15kN/m</t>
  </si>
  <si>
    <t>880082303</t>
  </si>
  <si>
    <t>55,426*1,1845 'Přepočtené koeficientem množství</t>
  </si>
  <si>
    <t>13</t>
  </si>
  <si>
    <t>212750102</t>
  </si>
  <si>
    <t>Trativod z drenážních trubek PVC-U SN 4 perforace 360° včetně lože otevřený výkop DN 125 pro budovy plocha pro vtékání vody min. 80 cm2/m</t>
  </si>
  <si>
    <t>m</t>
  </si>
  <si>
    <t>-645361010</t>
  </si>
  <si>
    <t>3,6+9,35</t>
  </si>
  <si>
    <t>14</t>
  </si>
  <si>
    <t>213311141</t>
  </si>
  <si>
    <t>Polštáře zhutněné pod základy ze štěrkopísku tříděného</t>
  </si>
  <si>
    <t>-1975187475</t>
  </si>
  <si>
    <t>21,293*0,175</t>
  </si>
  <si>
    <t>15</t>
  </si>
  <si>
    <t>2740100R1</t>
  </si>
  <si>
    <t xml:space="preserve">Propojení nových a stávajících základů oc. trny </t>
  </si>
  <si>
    <t>soubor</t>
  </si>
  <si>
    <t>2104903435</t>
  </si>
  <si>
    <t>16</t>
  </si>
  <si>
    <t>274313811</t>
  </si>
  <si>
    <t>Základové pásy z betonu tř. C 25/30</t>
  </si>
  <si>
    <t>-1541442945</t>
  </si>
  <si>
    <t>0,85*0,7*(8,22+3,6)</t>
  </si>
  <si>
    <t>0,85*0,75*1,55</t>
  </si>
  <si>
    <t>0,85*0,5*2,65</t>
  </si>
  <si>
    <t>0,75*0,6*1,05</t>
  </si>
  <si>
    <t>17</t>
  </si>
  <si>
    <t>274351121</t>
  </si>
  <si>
    <t>Zřízení bednění základových pasů rovného</t>
  </si>
  <si>
    <t>927634782</t>
  </si>
  <si>
    <t>0,325*(2*1,05+0,6*2)</t>
  </si>
  <si>
    <t>18</t>
  </si>
  <si>
    <t>274351122</t>
  </si>
  <si>
    <t>Odstranění bednění základových pasů rovného</t>
  </si>
  <si>
    <t>-212436619</t>
  </si>
  <si>
    <t>19</t>
  </si>
  <si>
    <t>274361821</t>
  </si>
  <si>
    <t>Výztuž základových pasů betonářskou ocelí 10 505 (R)</t>
  </si>
  <si>
    <t>-1692978060</t>
  </si>
  <si>
    <t>9,620*0,13</t>
  </si>
  <si>
    <t>20</t>
  </si>
  <si>
    <t>279113153</t>
  </si>
  <si>
    <t>Základová zeď tl přes 200 do 250 mm z tvárnic ztraceného bednění včetně výplně z betonu tř. C 25/30</t>
  </si>
  <si>
    <t>-989894749</t>
  </si>
  <si>
    <t>0,75*2</t>
  </si>
  <si>
    <t>279113155</t>
  </si>
  <si>
    <t>Základová zeď tl přes 300 do 400 mm z tvárnic ztraceného bednění včetně výplně z betonu tř. C 25/30</t>
  </si>
  <si>
    <t>-1463523229</t>
  </si>
  <si>
    <t>0,75*(3,4+8,35)</t>
  </si>
  <si>
    <t>22</t>
  </si>
  <si>
    <t>279113156</t>
  </si>
  <si>
    <t>Základová zeď tl přes 400 do 500 mm z tvárnic ztraceného bednění včetně výplně z betonu tř. C 25/30</t>
  </si>
  <si>
    <t>-1783643228</t>
  </si>
  <si>
    <t>0,75*1,85</t>
  </si>
  <si>
    <t>23</t>
  </si>
  <si>
    <t>279361821</t>
  </si>
  <si>
    <t>Výztuž základových zdí nosných betonářskou ocelí 10 505</t>
  </si>
  <si>
    <t>1372835778</t>
  </si>
  <si>
    <t>1,5*0,25*0,03</t>
  </si>
  <si>
    <t>8,813*0,4*0,03</t>
  </si>
  <si>
    <t>1,388*0,45*0,03</t>
  </si>
  <si>
    <t>Svislé a kompletní konstrukce</t>
  </si>
  <si>
    <t>24</t>
  </si>
  <si>
    <t>311113153</t>
  </si>
  <si>
    <t>Nosná zeď tl přes 200 do 250 mm z hladkých tvárnic ztraceného bednění včetně výplně z betonu tř. C 25/30</t>
  </si>
  <si>
    <t>-1506956713</t>
  </si>
  <si>
    <t>1NP</t>
  </si>
  <si>
    <t>3,225*2</t>
  </si>
  <si>
    <t>2NP</t>
  </si>
  <si>
    <t>3,174*1,65*2</t>
  </si>
  <si>
    <t>25</t>
  </si>
  <si>
    <t>311113156</t>
  </si>
  <si>
    <t>Nosná zeď tl přes 400 do 500 mm z hladkých tvárnic ztraceného bednění včetně výplně z betonu tř. C 25/30</t>
  </si>
  <si>
    <t>-502869282</t>
  </si>
  <si>
    <t>3,225*1,85</t>
  </si>
  <si>
    <t>-1,25*2,2</t>
  </si>
  <si>
    <t>3,174*4,55</t>
  </si>
  <si>
    <t>-1,345*2,65-1,15*2,65-1,25*2,2</t>
  </si>
  <si>
    <t>26</t>
  </si>
  <si>
    <t>311235211</t>
  </si>
  <si>
    <t>Zdivo jednovrstvé z cihel broušených do P10 na tenkovrstvou maltu tl 440 mm</t>
  </si>
  <si>
    <t>1754512073</t>
  </si>
  <si>
    <t>3,174*1,3</t>
  </si>
  <si>
    <t>27</t>
  </si>
  <si>
    <t>311237141</t>
  </si>
  <si>
    <t>Zdivo jednovrstvé tepelně izolační z cihel broušených na tenkovrstvou maltu U přes 0,18 do 0,22 W/m2K tl zdiva 440 mm</t>
  </si>
  <si>
    <t>-1976967030</t>
  </si>
  <si>
    <t>3*(3+8,77)</t>
  </si>
  <si>
    <t>-1,2*2,55</t>
  </si>
  <si>
    <t>3*(10,1*2+18,845+6,3+8,32+6,75+8,32+6,695)</t>
  </si>
  <si>
    <t>-(1,2*1,5*15+1,2*0,75*2+2,5*2,25)</t>
  </si>
  <si>
    <t>atika</t>
  </si>
  <si>
    <t>0,5*(10,1*2+18,845+6,3+8,32+6,75+8,32+6,695)</t>
  </si>
  <si>
    <t>28</t>
  </si>
  <si>
    <t>311238652</t>
  </si>
  <si>
    <t>Zdivo jednovrstvé tepelně izolační z cihel broušených P8 s vnitřní izolací z minerální vlny na tenkovrstvou maltu U přes 0,14 do 0,18 W/m2K tl 380 mm</t>
  </si>
  <si>
    <t>1812149238</t>
  </si>
  <si>
    <t>0,25*(3,4+8,35)</t>
  </si>
  <si>
    <t>29</t>
  </si>
  <si>
    <t>311361821</t>
  </si>
  <si>
    <t>Výztuž nosných zdí betonářskou ocelí 10 505</t>
  </si>
  <si>
    <t>-696157367</t>
  </si>
  <si>
    <t>16,924*0,25*0,03</t>
  </si>
  <si>
    <t>8,296*0,45*0,03</t>
  </si>
  <si>
    <t>30</t>
  </si>
  <si>
    <t>317121102</t>
  </si>
  <si>
    <t>Montáž prefabrikovaných překladů délky přes 1500 do 2200 mm</t>
  </si>
  <si>
    <t>kus</t>
  </si>
  <si>
    <t>-786895845</t>
  </si>
  <si>
    <t>31</t>
  </si>
  <si>
    <t>59321212</t>
  </si>
  <si>
    <t>překlad železobetonový RZP vylehčený 1790x140x140mm</t>
  </si>
  <si>
    <t>-569157619</t>
  </si>
  <si>
    <t>32</t>
  </si>
  <si>
    <t>317142424</t>
  </si>
  <si>
    <t>Překlad nenosný pórobetonový š 100 mm v do 250 mm na tenkovrstvou maltu dl přes 1250 do 1500 mm</t>
  </si>
  <si>
    <t>583716139</t>
  </si>
  <si>
    <t>33</t>
  </si>
  <si>
    <t>317142442</t>
  </si>
  <si>
    <t>Překlad nenosný pórobetonový š 150 mm v do 250 mm na tenkovrstvou maltu dl přes 1000 do 1250 mm</t>
  </si>
  <si>
    <t>-1084993266</t>
  </si>
  <si>
    <t>34</t>
  </si>
  <si>
    <t>317168053</t>
  </si>
  <si>
    <t>Překlad keramický vysoký v 238 mm dl 1500 mm</t>
  </si>
  <si>
    <t>-347305489</t>
  </si>
  <si>
    <t>4*18</t>
  </si>
  <si>
    <t>35</t>
  </si>
  <si>
    <t>317168054</t>
  </si>
  <si>
    <t>Překlad keramický vysoký v 238 mm dl 1750 mm</t>
  </si>
  <si>
    <t>-13070041</t>
  </si>
  <si>
    <t>36</t>
  </si>
  <si>
    <t>317168057</t>
  </si>
  <si>
    <t>Překlad keramický vysoký v 238 mm dl 2500 mm</t>
  </si>
  <si>
    <t>-1161191164</t>
  </si>
  <si>
    <t>37</t>
  </si>
  <si>
    <t>317168059</t>
  </si>
  <si>
    <t>Překlad keramický vysoký v 238 mm dl 3000 mm</t>
  </si>
  <si>
    <t>-1897180881</t>
  </si>
  <si>
    <t>38</t>
  </si>
  <si>
    <t>317941125</t>
  </si>
  <si>
    <t>Osazování ocelových válcovaných nosníků na zdivu I, IE, U, UE nebo L č 24 a vyšší nebo výšky přes 220 mm</t>
  </si>
  <si>
    <t>629170487</t>
  </si>
  <si>
    <t>36,2/1000*(3*3,1+2*3,6+2*3,9)</t>
  </si>
  <si>
    <t>39</t>
  </si>
  <si>
    <t>13010726</t>
  </si>
  <si>
    <t>ocel profilová jakost S235JR (11 375) průřez I (IPN) 240</t>
  </si>
  <si>
    <t>477945574</t>
  </si>
  <si>
    <t>40</t>
  </si>
  <si>
    <t>3179981R1</t>
  </si>
  <si>
    <t>Tepelná izolace mezi překlady v 25 cm z EPS tl 160 mm</t>
  </si>
  <si>
    <t>-665809543</t>
  </si>
  <si>
    <t>1,5</t>
  </si>
  <si>
    <t>18*1,5</t>
  </si>
  <si>
    <t>1,75</t>
  </si>
  <si>
    <t>41</t>
  </si>
  <si>
    <t>34227222R1</t>
  </si>
  <si>
    <t>Příčka zvukově izolační z cihelných bloků 8 P15 na tenkovrstvou maltu tl 100 mm</t>
  </si>
  <si>
    <t>591507553</t>
  </si>
  <si>
    <t>CAD výměra; plocha příčky</t>
  </si>
  <si>
    <t>5,43</t>
  </si>
  <si>
    <t>-1*1,3</t>
  </si>
  <si>
    <t>42</t>
  </si>
  <si>
    <t>342244311</t>
  </si>
  <si>
    <t>Příčka zvukově izolační pevnosti P15 z broušených cihel na tenkovrstvou maltu tloušťky 115 mm</t>
  </si>
  <si>
    <t>-2093198558</t>
  </si>
  <si>
    <t>3,174*(3,48+9,05+8,52+3,35+3,825+3,49+9,2+1,15+3,7+2,605+3,25+3,85+1,155*2)</t>
  </si>
  <si>
    <t>-(0,9*1,97*8+0,6*0,197+1,8*1,97)</t>
  </si>
  <si>
    <t>43</t>
  </si>
  <si>
    <t>342291112</t>
  </si>
  <si>
    <t>Ukotvení příček montážní polyuretanovou pěnou tl příčky přes 100 mm</t>
  </si>
  <si>
    <t>126763630</t>
  </si>
  <si>
    <t>(3,48+9,05+8,52+3,35+3,825+3,49+9,2+1,15+3,7+2,605+3,25+3,85+1,155*2)</t>
  </si>
  <si>
    <t>44</t>
  </si>
  <si>
    <t>342291121</t>
  </si>
  <si>
    <t>Ukotvení příček k cihelným konstrukcím plochými kotvami</t>
  </si>
  <si>
    <t>566790708</t>
  </si>
  <si>
    <t>3*9</t>
  </si>
  <si>
    <t>45</t>
  </si>
  <si>
    <t>342291131</t>
  </si>
  <si>
    <t>Ukotvení příček k betonovým konstrukcím plochými kotvami</t>
  </si>
  <si>
    <t>314568330</t>
  </si>
  <si>
    <t>3*2</t>
  </si>
  <si>
    <t>46</t>
  </si>
  <si>
    <t>389361001</t>
  </si>
  <si>
    <t>Doplňující výztuž prefabrikovaných konstrukcí z betonářské oceli</t>
  </si>
  <si>
    <t>1828740485</t>
  </si>
  <si>
    <t>10,086*0,1</t>
  </si>
  <si>
    <t>47</t>
  </si>
  <si>
    <t>389381001</t>
  </si>
  <si>
    <t>Dobetonování prefabrikovaných konstrukcí</t>
  </si>
  <si>
    <t>-1818447384</t>
  </si>
  <si>
    <t>0,56+0,15+0,12+0,02+0,05+0,15+0,176</t>
  </si>
  <si>
    <t>1,9+1,64+0,61+0,64+1,66+0,83+0,5+0,19+0,06+0,83</t>
  </si>
  <si>
    <t>Vodorovné konstrukce</t>
  </si>
  <si>
    <t>48</t>
  </si>
  <si>
    <t>4111339R1</t>
  </si>
  <si>
    <t>D+M stropních panelů z betonu předpjatého dutinových tl 200mm, 320mm; včetně ocelových výměn, zálivkové výztuže a betonu</t>
  </si>
  <si>
    <t>1074291754</t>
  </si>
  <si>
    <t>49</t>
  </si>
  <si>
    <t>413321414</t>
  </si>
  <si>
    <t>Nosníky ze ŽB tř. C 25/30</t>
  </si>
  <si>
    <t>-1482159944</t>
  </si>
  <si>
    <t>0,45*0,25*3,1</t>
  </si>
  <si>
    <t>0,3*0,25*3,6</t>
  </si>
  <si>
    <t>50</t>
  </si>
  <si>
    <t>413351121</t>
  </si>
  <si>
    <t>Zřízení bednění nosníků a průvlaků bez podpěrné kce výšky přes 100 cm</t>
  </si>
  <si>
    <t>1934473780</t>
  </si>
  <si>
    <t>0,45*3+3,6*0,25*2</t>
  </si>
  <si>
    <t>0,3*2,5+0,25*3,1</t>
  </si>
  <si>
    <t>51</t>
  </si>
  <si>
    <t>413351122</t>
  </si>
  <si>
    <t>Odstranění bednění nosníků a průvlaků bez podpěrné kce výšky přes 100 cm</t>
  </si>
  <si>
    <t>-1524411943</t>
  </si>
  <si>
    <t>52</t>
  </si>
  <si>
    <t>413352115</t>
  </si>
  <si>
    <t>Zřízení podpěrné konstrukce nosníků výšky podepření do 4 m pro nosník výšky přes 100 cm</t>
  </si>
  <si>
    <t>653812127</t>
  </si>
  <si>
    <t>0,45*3</t>
  </si>
  <si>
    <t>0,3*2,5</t>
  </si>
  <si>
    <t>53</t>
  </si>
  <si>
    <t>413352116</t>
  </si>
  <si>
    <t>Odstranění podpěrné konstrukce nosníků výšky podepření do 4 m pro nosník výšky přes 100 cm</t>
  </si>
  <si>
    <t>1717286867</t>
  </si>
  <si>
    <t>54</t>
  </si>
  <si>
    <t>417321515</t>
  </si>
  <si>
    <t>Ztužující pásy a věnce ze ŽB tř. C 25/30</t>
  </si>
  <si>
    <t>150863344</t>
  </si>
  <si>
    <t>0,89+0,31+0,19+0,09</t>
  </si>
  <si>
    <t>3,56+1,66+1,5+0,53+0,15+0,15</t>
  </si>
  <si>
    <t>55</t>
  </si>
  <si>
    <t>417351115</t>
  </si>
  <si>
    <t>Zřízení bednění ztužujících věnců</t>
  </si>
  <si>
    <t>397743418</t>
  </si>
  <si>
    <t>8,77*0,225*2+0,45*0,225*2</t>
  </si>
  <si>
    <t>3*0,225*2+0,45*0,225*2</t>
  </si>
  <si>
    <t>1,85*0,225*2+0,45*0,225*2</t>
  </si>
  <si>
    <t>2*0,225*2+0,45*0,225*2</t>
  </si>
  <si>
    <t>(19,745*0,2*2+0,45*0,200*2)*2</t>
  </si>
  <si>
    <t>(9,2*0,2*2+0,45*0,200*2)*2</t>
  </si>
  <si>
    <t>(8,32*0,2*2+0,45*0,200*2)*2</t>
  </si>
  <si>
    <t>5,85*0,2*2+0,45*0,200*2</t>
  </si>
  <si>
    <t>1,7*0,2*2+0,45*0,200*2</t>
  </si>
  <si>
    <t>(1,8*0,2*2+0,45*0,200*2)*2</t>
  </si>
  <si>
    <t>56</t>
  </si>
  <si>
    <t>417351116</t>
  </si>
  <si>
    <t>Odstranění bednění ztužujících věnců</t>
  </si>
  <si>
    <t>199250277</t>
  </si>
  <si>
    <t>57</t>
  </si>
  <si>
    <t>417361821</t>
  </si>
  <si>
    <t>Výztuž ztužujících pásů a věnců betonářskou ocelí 10 505</t>
  </si>
  <si>
    <t>1528856048</t>
  </si>
  <si>
    <t>9,03*0,13</t>
  </si>
  <si>
    <t>58</t>
  </si>
  <si>
    <t>4351210R2</t>
  </si>
  <si>
    <t>D+M žb schodišťové rameno, 2xzalomená deska, 19x166/280+1x171/280</t>
  </si>
  <si>
    <t>648795347</t>
  </si>
  <si>
    <t>59</t>
  </si>
  <si>
    <t>451315127</t>
  </si>
  <si>
    <t>Podkladní nebo výplňová vrstva z betonu C 25/30 tl do 150 mm</t>
  </si>
  <si>
    <t>1590591640</t>
  </si>
  <si>
    <t>podkladní beton 1NP</t>
  </si>
  <si>
    <t>21,293*0,15</t>
  </si>
  <si>
    <t>Úpravy povrchů, podlahy a osazování výplní</t>
  </si>
  <si>
    <t>60</t>
  </si>
  <si>
    <t>611131101</t>
  </si>
  <si>
    <t>Cementový postřik vnitřních stropů nanášený celoplošně ručně</t>
  </si>
  <si>
    <t>752974041</t>
  </si>
  <si>
    <t>61</t>
  </si>
  <si>
    <t>611321141</t>
  </si>
  <si>
    <t>Vápenocementová omítka štuková dvouvrstvá vnitřních stropů rovných nanášená ručně</t>
  </si>
  <si>
    <t>2007435186</t>
  </si>
  <si>
    <t>1,15*(3+1,3+2,9)</t>
  </si>
  <si>
    <t>62</t>
  </si>
  <si>
    <t>612131101</t>
  </si>
  <si>
    <t>Cementový postřik vnitřních stěn nanášený celoplošně ručně</t>
  </si>
  <si>
    <t>-1494027217</t>
  </si>
  <si>
    <t>10,469+223,582</t>
  </si>
  <si>
    <t>63</t>
  </si>
  <si>
    <t>612131121</t>
  </si>
  <si>
    <t>Penetrační disperzní nátěr vnitřních stěn nanášený ručně</t>
  </si>
  <si>
    <t>168148667</t>
  </si>
  <si>
    <t>64</t>
  </si>
  <si>
    <t>612311131</t>
  </si>
  <si>
    <t>Potažení vnitřních stěn vápenným štukem tloušťky do 3 mm</t>
  </si>
  <si>
    <t>1177464935</t>
  </si>
  <si>
    <t>CAD plocha příčky</t>
  </si>
  <si>
    <t>4,53+5,8</t>
  </si>
  <si>
    <t>-1*1,3*2</t>
  </si>
  <si>
    <t>Mezisoučet</t>
  </si>
  <si>
    <t>2,65*(2,21+8,52+5,7+6,405+2,05+5,5+1,45+2,8+1,305*2+3,49+3,975)</t>
  </si>
  <si>
    <t>3*(3,48*2+4,525*2+3,825+3,34*2+3,35*2+5,075+3,35*2+3,295+9,2+5,85+0,95*2+2,605*2+1,75*2+1,155*4+3,55)</t>
  </si>
  <si>
    <t>-(0,9*1,97*8+0,6*0,197+1,8*1,97)*2</t>
  </si>
  <si>
    <t>-2*(2,605*2+1,75*2+1,55*4+3,55)</t>
  </si>
  <si>
    <t>-0,7*(0,6*2)</t>
  </si>
  <si>
    <t>(0,9*1,97+0,8*1,97+0,6*1,97*2)</t>
  </si>
  <si>
    <t>65</t>
  </si>
  <si>
    <t>612321111</t>
  </si>
  <si>
    <t>Vápenocementová omítka hrubá jednovrstvá zatřená vnitřních stěn nanášená ručně</t>
  </si>
  <si>
    <t>1095821660</t>
  </si>
  <si>
    <t>pod obklady</t>
  </si>
  <si>
    <t>0,7*2,305+0,45*0,75*2+2*3,55+1,2*0,45*2</t>
  </si>
  <si>
    <t>66</t>
  </si>
  <si>
    <t>612321141</t>
  </si>
  <si>
    <t>Vápenocementová omítka štuková dvouvrstvá vnitřních stěn nanášená ručně</t>
  </si>
  <si>
    <t>897770486</t>
  </si>
  <si>
    <t>2,775*(5,87+3+8,32+1,15+1,85)</t>
  </si>
  <si>
    <t>CAD plocha stěny</t>
  </si>
  <si>
    <t>4,76</t>
  </si>
  <si>
    <t>-(1,7*2,55+1*2,45+1,25*2,2)</t>
  </si>
  <si>
    <t>3*(3,48*2+4,525*2+5,075+3,295+6,545*2+9,2+6,405+2,165*2+5,85+3,55+2,305+2,68)</t>
  </si>
  <si>
    <t>-0,7*0,6*2-0,45*0,75*2-2*3,55</t>
  </si>
  <si>
    <t>67</t>
  </si>
  <si>
    <t>622131121</t>
  </si>
  <si>
    <t>Penetrační nátěr vnějších stěn nanášený ručně</t>
  </si>
  <si>
    <t>-844211295</t>
  </si>
  <si>
    <t>mozaiková om</t>
  </si>
  <si>
    <t>1,36</t>
  </si>
  <si>
    <t>KZS</t>
  </si>
  <si>
    <t>333,438</t>
  </si>
  <si>
    <t>68</t>
  </si>
  <si>
    <t>622151011</t>
  </si>
  <si>
    <t>Penetrační silikátový nátěr vnějších pastovitých tenkovrstvých omítek stěn</t>
  </si>
  <si>
    <t>-338331568</t>
  </si>
  <si>
    <t>324,346</t>
  </si>
  <si>
    <t>9,092</t>
  </si>
  <si>
    <t>69</t>
  </si>
  <si>
    <t>622211021</t>
  </si>
  <si>
    <t>Montáž kontaktního zateplení vnějších stěn lepením a mechanickým kotvením polystyrénových desek do betonu a zdiva tl přes 80 do 120 mm</t>
  </si>
  <si>
    <t>922025645</t>
  </si>
  <si>
    <t>sokl</t>
  </si>
  <si>
    <t>1*(8,77+3,45)</t>
  </si>
  <si>
    <t>70</t>
  </si>
  <si>
    <t>28376423</t>
  </si>
  <si>
    <t>deska XPS hrana polodrážková a hladký povrch 300kPA λ=0,035 tl 120mm</t>
  </si>
  <si>
    <t>-1171243857</t>
  </si>
  <si>
    <t>12,22*1,05 'Přepočtené koeficientem množství</t>
  </si>
  <si>
    <t>71</t>
  </si>
  <si>
    <t>622211031</t>
  </si>
  <si>
    <t>Montáž kontaktního zateplení vnějších stěn lepením a mechanickým kotvením polystyrénových desek do betonu a zdiva tl přes 120 do 160 mm</t>
  </si>
  <si>
    <t>-714945445</t>
  </si>
  <si>
    <t>4,2*(19,3*2+10,1+8,77*2+10,42)</t>
  </si>
  <si>
    <t>3,23*(8,77+3,61)</t>
  </si>
  <si>
    <t>-otvory</t>
  </si>
  <si>
    <t>-(1,2*1,5*15+1,2*0,75*2+2,5*2,25+1,25*2,55)</t>
  </si>
  <si>
    <t>72</t>
  </si>
  <si>
    <t>28375985</t>
  </si>
  <si>
    <t>deska EPS 100 fasádní λ=0,037 tl 160mm</t>
  </si>
  <si>
    <t>-1762621585</t>
  </si>
  <si>
    <t>324,346*1,05 'Přepočtené koeficientem množství</t>
  </si>
  <si>
    <t>73</t>
  </si>
  <si>
    <t>622252001</t>
  </si>
  <si>
    <t>Montáž profilů kontaktního zateplení připevněných mechanicky</t>
  </si>
  <si>
    <t>-1482809571</t>
  </si>
  <si>
    <t>3,45+8,77</t>
  </si>
  <si>
    <t>-1,2</t>
  </si>
  <si>
    <t>74</t>
  </si>
  <si>
    <t>59051653</t>
  </si>
  <si>
    <t>profil zakládací Al tl 0,7mm pro ETICS pro izolant tl 160mm</t>
  </si>
  <si>
    <t>-1643931336</t>
  </si>
  <si>
    <t>11,02*1,05 'Přepočtené koeficientem množství</t>
  </si>
  <si>
    <t>75</t>
  </si>
  <si>
    <t>622252002</t>
  </si>
  <si>
    <t>Montáž profilů kontaktního zateplení lepených</t>
  </si>
  <si>
    <t>2021581280</t>
  </si>
  <si>
    <t>76</t>
  </si>
  <si>
    <t>63127464</t>
  </si>
  <si>
    <t>profil rohový Al 15x15mm s výztužnou tkaninou š 100mm pro ETICS</t>
  </si>
  <si>
    <t>1472555361</t>
  </si>
  <si>
    <t>85,365</t>
  </si>
  <si>
    <t>4,2*5+7,455</t>
  </si>
  <si>
    <t>113,82*1,05 'Přepočtené koeficientem množství</t>
  </si>
  <si>
    <t>77</t>
  </si>
  <si>
    <t>28342205</t>
  </si>
  <si>
    <t>profil začišťovací PVC 6mm s výztužnou tkaninou pro ostění ETICS</t>
  </si>
  <si>
    <t>-1936396064</t>
  </si>
  <si>
    <t>1+2*2,45</t>
  </si>
  <si>
    <t>1,2*15+1,5*2*15+1,2*2+0,75*2*2+2,5+2,25*2</t>
  </si>
  <si>
    <t>81,3*1,05 'Přepočtené koeficientem množství</t>
  </si>
  <si>
    <t>78</t>
  </si>
  <si>
    <t>622511102</t>
  </si>
  <si>
    <t>Tenkovrstvá akrylátová mozaiková jemnozrnná omítka vnějších stěn</t>
  </si>
  <si>
    <t>1009793337</t>
  </si>
  <si>
    <t>0,31+1,05</t>
  </si>
  <si>
    <t>79</t>
  </si>
  <si>
    <t>622521012</t>
  </si>
  <si>
    <t>Tenkovrstvá silikátová zatíraná omítka zrnitost 1,5 mm vnějších stěn</t>
  </si>
  <si>
    <t>799399353</t>
  </si>
  <si>
    <t>80</t>
  </si>
  <si>
    <t>629991011</t>
  </si>
  <si>
    <t>Zakrytí výplní otvorů a svislých ploch fólií přilepenou lepící páskou</t>
  </si>
  <si>
    <t>-476914070</t>
  </si>
  <si>
    <t>(1,7*2,55+1*2,45+1,25*2,2)*2</t>
  </si>
  <si>
    <t>(1,2*1,5*15+1,2*0,75*2+2,5*2,25)*2</t>
  </si>
  <si>
    <t>81</t>
  </si>
  <si>
    <t>631311116</t>
  </si>
  <si>
    <t>Mazanina tl přes 50 do 80 mm z betonu prostého bez zvýšených nároků na prostředí tř. C 25/30</t>
  </si>
  <si>
    <t>1642372433</t>
  </si>
  <si>
    <t>(12,88+7,54)*0,062</t>
  </si>
  <si>
    <t>3,3*0,05</t>
  </si>
  <si>
    <t>201,63*0,056</t>
  </si>
  <si>
    <t>82</t>
  </si>
  <si>
    <t>631362021</t>
  </si>
  <si>
    <t>Výztuž mazanin svařovanými sítěmi Kari</t>
  </si>
  <si>
    <t>966043092</t>
  </si>
  <si>
    <t>1NP, základy</t>
  </si>
  <si>
    <t>21,293*0,003033</t>
  </si>
  <si>
    <t>(12,88+7,54)*0,003033</t>
  </si>
  <si>
    <t>3,3*0,003033</t>
  </si>
  <si>
    <t>201,63*0,003033</t>
  </si>
  <si>
    <t>83</t>
  </si>
  <si>
    <t>632481213</t>
  </si>
  <si>
    <t>Separační vrstva z PE fólie</t>
  </si>
  <si>
    <t>-939962599</t>
  </si>
  <si>
    <t>201,63</t>
  </si>
  <si>
    <t>84</t>
  </si>
  <si>
    <t>637211311</t>
  </si>
  <si>
    <t>Okapový chodník z betonových vymývaných dlaždic do tl 50 mm na MC 10</t>
  </si>
  <si>
    <t>-1722385042</t>
  </si>
  <si>
    <t>(3,61+8,77)*0,5</t>
  </si>
  <si>
    <t>Ostatní konstrukce a práce-bourání</t>
  </si>
  <si>
    <t>85</t>
  </si>
  <si>
    <t>916331112</t>
  </si>
  <si>
    <t>Osazení zahradního obrubníku betonového do lože z betonu s boční opěrou</t>
  </si>
  <si>
    <t>-1487991804</t>
  </si>
  <si>
    <t>4,05+8,77</t>
  </si>
  <si>
    <t>86</t>
  </si>
  <si>
    <t>59217001</t>
  </si>
  <si>
    <t>obrubník betonový zahradní 1000x50x250mm</t>
  </si>
  <si>
    <t>-1478170809</t>
  </si>
  <si>
    <t>87</t>
  </si>
  <si>
    <t>919726122</t>
  </si>
  <si>
    <t>Geotextilie pro ochranu, separaci a filtraci netkaná měrná hm přes 200 do 300 g/m2</t>
  </si>
  <si>
    <t>-5009268</t>
  </si>
  <si>
    <t>21,293</t>
  </si>
  <si>
    <t>88</t>
  </si>
  <si>
    <t>919726123</t>
  </si>
  <si>
    <t>Geotextilie pro ochranu, separaci a filtraci netkaná měrná hm přes 300 do 500 g/m2</t>
  </si>
  <si>
    <t>-2116053320</t>
  </si>
  <si>
    <t>89</t>
  </si>
  <si>
    <t>941111121</t>
  </si>
  <si>
    <t>Montáž lešení řadového trubkového lehkého s podlahami zatížení do 200 kg/m2 š od 0,9 do 1,2 m v do 10 m</t>
  </si>
  <si>
    <t>771400711</t>
  </si>
  <si>
    <t>17,793+470,986</t>
  </si>
  <si>
    <t>1,7*2,55</t>
  </si>
  <si>
    <t>1,2*1,5*15+1,2*0,75*2+2,5*2,25</t>
  </si>
  <si>
    <t>1,2*1,8*9+1,1*2,1+2,4*2,1</t>
  </si>
  <si>
    <t>90</t>
  </si>
  <si>
    <t>941111221</t>
  </si>
  <si>
    <t>Příplatek k lešení řadovému trubkovému lehkému s podlahami do 200 kg/m2 š od 0,9 do 1,2 m v 10 m za každý den použití</t>
  </si>
  <si>
    <t>-604160568</t>
  </si>
  <si>
    <t>554,329*30</t>
  </si>
  <si>
    <t>91</t>
  </si>
  <si>
    <t>941111821</t>
  </si>
  <si>
    <t>Demontáž lešení řadového trubkového lehkého s podlahami zatížení do 200 kg/m2 š od 0,9 do 1,2 m v do 10 m</t>
  </si>
  <si>
    <t>-1092838122</t>
  </si>
  <si>
    <t>92</t>
  </si>
  <si>
    <t>949101111</t>
  </si>
  <si>
    <t>Lešení pomocné pro objekty pozemních staveb s lešeňovou podlahou v do 1,9 m zatížení do 150 kg/m2</t>
  </si>
  <si>
    <t>895933716</t>
  </si>
  <si>
    <t>23,72</t>
  </si>
  <si>
    <t>212,35-3,3-7,42</t>
  </si>
  <si>
    <t>93</t>
  </si>
  <si>
    <t>952901111</t>
  </si>
  <si>
    <t>Vyčištění budov bytové a občanské výstavby při výšce podlaží do 4 m</t>
  </si>
  <si>
    <t>1249424996</t>
  </si>
  <si>
    <t>94</t>
  </si>
  <si>
    <t>9539400R1</t>
  </si>
  <si>
    <t>Označení únikových cest fluorescenčními tabulkami</t>
  </si>
  <si>
    <t>-666223326</t>
  </si>
  <si>
    <t>95</t>
  </si>
  <si>
    <t>953943211</t>
  </si>
  <si>
    <t>Osazování hasicího přístroje</t>
  </si>
  <si>
    <t>-72755743</t>
  </si>
  <si>
    <t>96</t>
  </si>
  <si>
    <t>44932111</t>
  </si>
  <si>
    <t>přístroj hasicí ruční práškový PG 2 LE</t>
  </si>
  <si>
    <t>-1592772815</t>
  </si>
  <si>
    <t>97</t>
  </si>
  <si>
    <t>962032231</t>
  </si>
  <si>
    <t>Bourání zdiva z cihel pálených nebo vápenopískových na MV nebo MVC přes 1 m3</t>
  </si>
  <si>
    <t>512174812</t>
  </si>
  <si>
    <t>dveře</t>
  </si>
  <si>
    <t>1,7*2,6*0,45</t>
  </si>
  <si>
    <t>98</t>
  </si>
  <si>
    <t>965042141</t>
  </si>
  <si>
    <t>Bourání podkladů pod dlažby nebo mazanin betonových nebo z litého asfaltu tl do 100 mm pl přes 4 m2</t>
  </si>
  <si>
    <t>-641859759</t>
  </si>
  <si>
    <t>99</t>
  </si>
  <si>
    <t>965049111</t>
  </si>
  <si>
    <t>Příplatek k bourání betonových mazanin za bourání mazanin se svařovanou sítí tl do 100 mm</t>
  </si>
  <si>
    <t>-895910447</t>
  </si>
  <si>
    <t>100</t>
  </si>
  <si>
    <t>973031325</t>
  </si>
  <si>
    <t>Vysekání kapes ve zdivu cihelném na MV nebo MVC pl do 0,10 m2 hl do 300 mm</t>
  </si>
  <si>
    <t>-1277355011</t>
  </si>
  <si>
    <t>Přesun hmot</t>
  </si>
  <si>
    <t>101</t>
  </si>
  <si>
    <t>998011002</t>
  </si>
  <si>
    <t>Přesun hmot pro budovy zděné v přes 6 do 12 m</t>
  </si>
  <si>
    <t>1363394657</t>
  </si>
  <si>
    <t>997</t>
  </si>
  <si>
    <t>Přesun sutě</t>
  </si>
  <si>
    <t>102</t>
  </si>
  <si>
    <t>997002611</t>
  </si>
  <si>
    <t>Nakládání suti a vybouraných hmot</t>
  </si>
  <si>
    <t>1417006229</t>
  </si>
  <si>
    <t>103</t>
  </si>
  <si>
    <t>997013112</t>
  </si>
  <si>
    <t>Vnitrostaveništní doprava suti a vybouraných hmot pro budovy v přes 6 do 9 m s použitím mechanizace</t>
  </si>
  <si>
    <t>739465355</t>
  </si>
  <si>
    <t>104</t>
  </si>
  <si>
    <t>997013501</t>
  </si>
  <si>
    <t>Odvoz suti a vybouraných hmot na skládku nebo meziskládku do 1 km se složením</t>
  </si>
  <si>
    <t>-1151097221</t>
  </si>
  <si>
    <t>105</t>
  </si>
  <si>
    <t>997013509</t>
  </si>
  <si>
    <t>Příplatek k odvozu suti a vybouraných hmot na skládku ZKD 1 km přes 1 km</t>
  </si>
  <si>
    <t>1393161602</t>
  </si>
  <si>
    <t>62,409*19</t>
  </si>
  <si>
    <t>106</t>
  </si>
  <si>
    <t>997013871</t>
  </si>
  <si>
    <t>Poplatek za uložení stavebního odpadu na recyklační skládce (skládkovné) směsného stavebního a demoličního kód odpadu 17 09 04</t>
  </si>
  <si>
    <t>-918372679</t>
  </si>
  <si>
    <t>P</t>
  </si>
  <si>
    <t xml:space="preserve">Poznámka k položce:_x000d_
70 % (hmotnostních) stavebního a demoličního odpadu (mimo nebezpečný odpad, zeminu a kamenivo) bude předáno k recyklaci (předán recyklačnímu zařízení namísto běžného skládkování) </t>
  </si>
  <si>
    <t>PSV</t>
  </si>
  <si>
    <t>Práce a dodávky PSV</t>
  </si>
  <si>
    <t>711</t>
  </si>
  <si>
    <t>Izolace proti vodě, vlhkosti a plynům</t>
  </si>
  <si>
    <t>107</t>
  </si>
  <si>
    <t>711111001</t>
  </si>
  <si>
    <t>Provedení izolace proti zemní vlhkosti vodorovné za studena nátěrem penetračním</t>
  </si>
  <si>
    <t>-1855272914</t>
  </si>
  <si>
    <t>108</t>
  </si>
  <si>
    <t>711112001</t>
  </si>
  <si>
    <t>Provedení izolace proti zemní vlhkosti svislé za studena nátěrem penetračním</t>
  </si>
  <si>
    <t>1923758857</t>
  </si>
  <si>
    <t>109</t>
  </si>
  <si>
    <t>11163150</t>
  </si>
  <si>
    <t>lak penetrační asfaltový</t>
  </si>
  <si>
    <t>1179690159</t>
  </si>
  <si>
    <t>49,732*0,00034 'Přepočtené koeficientem množství</t>
  </si>
  <si>
    <t>110</t>
  </si>
  <si>
    <t>711141559</t>
  </si>
  <si>
    <t>Provedení izolace proti zemní vlhkosti pásy přitavením vodorovné NAIP</t>
  </si>
  <si>
    <t>-1501892305</t>
  </si>
  <si>
    <t>8,92*3,6</t>
  </si>
  <si>
    <t>111</t>
  </si>
  <si>
    <t>711142559</t>
  </si>
  <si>
    <t>Provedení izolace proti zemní vlhkosti pásy přitavením svislé NAIP</t>
  </si>
  <si>
    <t>-1126598128</t>
  </si>
  <si>
    <t>0,75*(1,9*2+1,5*2)</t>
  </si>
  <si>
    <t>1*(3,6+8,92)</t>
  </si>
  <si>
    <t>112</t>
  </si>
  <si>
    <t>711745567</t>
  </si>
  <si>
    <t>Izolace proti vodě provedení spojů přitavením pásu NAIP 500 mm</t>
  </si>
  <si>
    <t>1266297592</t>
  </si>
  <si>
    <t>(3,6+8,92)</t>
  </si>
  <si>
    <t>113</t>
  </si>
  <si>
    <t>62856011</t>
  </si>
  <si>
    <t>pás asfaltový natavitelný modifikovaný SBS s vložkou z hliníkové fólie s textilií a spalitelnou PE fólií nebo jemnozrnným minerálním posypem na horním povrchu tl 4,0mm</t>
  </si>
  <si>
    <t>429982708</t>
  </si>
  <si>
    <t>32,112</t>
  </si>
  <si>
    <t>17,62</t>
  </si>
  <si>
    <t>12,52*0,5</t>
  </si>
  <si>
    <t>55,992*1,1655 'Přepočtené koeficientem množství</t>
  </si>
  <si>
    <t>114</t>
  </si>
  <si>
    <t>711161212</t>
  </si>
  <si>
    <t>Izolace proti zemní vlhkosti nopovou fólií svislá, nopek v 8,0 mm, tl do 0,6 mm</t>
  </si>
  <si>
    <t>306480530</t>
  </si>
  <si>
    <t>(8,77+3,61)*1,45</t>
  </si>
  <si>
    <t>115</t>
  </si>
  <si>
    <t>711161383</t>
  </si>
  <si>
    <t>Izolace proti zemní vlhkosti nopovou fólií ukončení horní lištou</t>
  </si>
  <si>
    <t>-1529006102</t>
  </si>
  <si>
    <t>(8,77+3,61)</t>
  </si>
  <si>
    <t>116</t>
  </si>
  <si>
    <t>711493112</t>
  </si>
  <si>
    <t>Izolace proti podpovrchové a tlakové vodě vodorovná těsnicí stěrkou jednosložkovou na bázi cementu</t>
  </si>
  <si>
    <t>-1204649335</t>
  </si>
  <si>
    <t>2,31+4,56</t>
  </si>
  <si>
    <t>117</t>
  </si>
  <si>
    <t>998711202</t>
  </si>
  <si>
    <t>Přesun hmot procentní pro izolace proti vodě, vlhkosti a plynům v objektech v přes 6 do 12 m</t>
  </si>
  <si>
    <t>%</t>
  </si>
  <si>
    <t>1494841989</t>
  </si>
  <si>
    <t>712</t>
  </si>
  <si>
    <t>Povlakové krytiny</t>
  </si>
  <si>
    <t>118</t>
  </si>
  <si>
    <t>712361803</t>
  </si>
  <si>
    <t>Odstranění povlakové krytiny střech do 10° z fólií přilepených v plné ploše</t>
  </si>
  <si>
    <t>2099931413</t>
  </si>
  <si>
    <t>119</t>
  </si>
  <si>
    <t>998712202</t>
  </si>
  <si>
    <t>Přesun hmot procentní pro krytiny povlakové v objektech v přes 6 do 12 m</t>
  </si>
  <si>
    <t>-1855541839</t>
  </si>
  <si>
    <t>713</t>
  </si>
  <si>
    <t>Izolace tepelné</t>
  </si>
  <si>
    <t>120</t>
  </si>
  <si>
    <t>713121111</t>
  </si>
  <si>
    <t>Montáž izolace tepelné podlah volně kladenými rohožemi, pásy, dílci, deskami 1 vrstva</t>
  </si>
  <si>
    <t>-1558067270</t>
  </si>
  <si>
    <t>121</t>
  </si>
  <si>
    <t>28375862</t>
  </si>
  <si>
    <t>deska EPS S pro aplikace bez zatížení λ=0,042-0,043 tl 120mm</t>
  </si>
  <si>
    <t>1122783735</t>
  </si>
  <si>
    <t>(12,88+7,54)</t>
  </si>
  <si>
    <t>20,42*1,05 'Přepočtené koeficientem množství</t>
  </si>
  <si>
    <t>122</t>
  </si>
  <si>
    <t>283765R1</t>
  </si>
  <si>
    <t>deska polystyrénová pro snížení kročejového hluku tl 35mm</t>
  </si>
  <si>
    <t>303079960</t>
  </si>
  <si>
    <t>201,63*1,05 'Přepočtené koeficientem množství</t>
  </si>
  <si>
    <t>123</t>
  </si>
  <si>
    <t>713140823</t>
  </si>
  <si>
    <t>Odstranění tepelné izolace střech nadstřešní volně kladené z polystyrenu suchého tl přes 100 mm</t>
  </si>
  <si>
    <t>-901187348</t>
  </si>
  <si>
    <t>124</t>
  </si>
  <si>
    <t>998713202</t>
  </si>
  <si>
    <t>Přesun hmot procentní pro izolace tepelné v objektech v přes 6 do 12 m</t>
  </si>
  <si>
    <t>275099149</t>
  </si>
  <si>
    <t>763</t>
  </si>
  <si>
    <t>Konstrukce suché výstavby</t>
  </si>
  <si>
    <t>125</t>
  </si>
  <si>
    <t>763121426</t>
  </si>
  <si>
    <t>SDK stěna předsazená tl 112,5 mm profil CW+UW 100 deska 1xH2 12,5 bez izolace EI 15</t>
  </si>
  <si>
    <t>-1961188253</t>
  </si>
  <si>
    <t>1,5*1,155*2</t>
  </si>
  <si>
    <t>126</t>
  </si>
  <si>
    <t>763121714</t>
  </si>
  <si>
    <t>SDK stěna předsazená základní penetrační nátěr</t>
  </si>
  <si>
    <t>-1165819325</t>
  </si>
  <si>
    <t>127</t>
  </si>
  <si>
    <t>7631315R1</t>
  </si>
  <si>
    <t xml:space="preserve">SDK podhled deska 1x akustická 15 jednovrstvá spodní kce profil CD+UD </t>
  </si>
  <si>
    <t>560503480</t>
  </si>
  <si>
    <t>12,88</t>
  </si>
  <si>
    <t>60,76</t>
  </si>
  <si>
    <t>128</t>
  </si>
  <si>
    <t>7631315R2</t>
  </si>
  <si>
    <t>Širokopásmový akustický kazetový podhled se skrytým roštem, síla 40mm</t>
  </si>
  <si>
    <t>786216346</t>
  </si>
  <si>
    <t>129</t>
  </si>
  <si>
    <t>763131714</t>
  </si>
  <si>
    <t>SDK podhled základní penetrační nátěr</t>
  </si>
  <si>
    <t>1030034653</t>
  </si>
  <si>
    <t>130</t>
  </si>
  <si>
    <t>763411113</t>
  </si>
  <si>
    <t>Sanitární příčky do mokrého prostředí, kompaktní desky tl 6 mm</t>
  </si>
  <si>
    <t>1832211871</t>
  </si>
  <si>
    <t>1,155*2,65</t>
  </si>
  <si>
    <t>131</t>
  </si>
  <si>
    <t>7634111R1</t>
  </si>
  <si>
    <t>Dveře sanitárních příček, kompaktní desky tl 6 mm, š do 600 mm, v do 1970 mm ozn D6</t>
  </si>
  <si>
    <t>2012518780</t>
  </si>
  <si>
    <t>132</t>
  </si>
  <si>
    <t>998763201</t>
  </si>
  <si>
    <t>Přesun hmot procentní pro dřevostavby v objektech v přes 6 do 12 m</t>
  </si>
  <si>
    <t>-1397238540</t>
  </si>
  <si>
    <t>764</t>
  </si>
  <si>
    <t>Konstrukce klempířské</t>
  </si>
  <si>
    <t>133</t>
  </si>
  <si>
    <t>764002841</t>
  </si>
  <si>
    <t>Demontáž oplechování horních ploch zdí a nadezdívek do suti</t>
  </si>
  <si>
    <t>339541894</t>
  </si>
  <si>
    <t>134</t>
  </si>
  <si>
    <t>7642166R1</t>
  </si>
  <si>
    <t>Oplechování rovných parapetů celoplošně lepené z Pz s povrchovou úpravou rš 275 mm</t>
  </si>
  <si>
    <t>-1718791061</t>
  </si>
  <si>
    <t>1,2*17</t>
  </si>
  <si>
    <t>2,5</t>
  </si>
  <si>
    <t>135</t>
  </si>
  <si>
    <t>998764203</t>
  </si>
  <si>
    <t>Přesun hmot procentní pro konstrukce klempířské v objektech v přes 12 do 24 m</t>
  </si>
  <si>
    <t>703734662</t>
  </si>
  <si>
    <t>766</t>
  </si>
  <si>
    <t>Konstrukce truhlářské</t>
  </si>
  <si>
    <t>136</t>
  </si>
  <si>
    <t>7660100R1</t>
  </si>
  <si>
    <t>D+M dřevěná lavice 700x2500mm, sedák do okna- součást výrobku - ozn O3</t>
  </si>
  <si>
    <t>873539572</t>
  </si>
  <si>
    <t>137</t>
  </si>
  <si>
    <t>7660100R3</t>
  </si>
  <si>
    <t xml:space="preserve">D+M vnitřní interiérové dveře jednokřídlé otevíravé; barvou lakované- ral, jednoduché hladké plné; s kováním klika-koule; s integrovanu mřížkou při spodní straně,  s polodrážkou; rozměr křídla 1000/1300; otvor 1100/1350mm; ozn D6</t>
  </si>
  <si>
    <t>1939643260</t>
  </si>
  <si>
    <t xml:space="preserve">Poznámka k položce:_x000d_
odstín dle volby investora; zámkem fab; bez prahu s přechodovou lištou; vnitřní zárubně barvou lakované - ral, obložkové s polodrážkou 25x15 mm; pvc těsněním; 3 stavitelné závěsy 60/10 sd; tlouška zárubně dle tloušťky ostění </t>
  </si>
  <si>
    <t>138</t>
  </si>
  <si>
    <t>7660100R5</t>
  </si>
  <si>
    <t>D+M vnější plastové okno jednokřídlé; odstín - bílá ze strany exteriéru i interiéru; rozměr 1200/1500mm; okenní křídlo otevíravé a sklápěcí; čiré zasklení; bez členění; izolační trojsklo v sestavě 4-16-4-14-4, ozn O1</t>
  </si>
  <si>
    <t>788393829</t>
  </si>
  <si>
    <t xml:space="preserve">Poznámka k položce:_x000d_
součinitel prostupu tepla ug ≤ 0,8w/m2k; uw ≤ 1,0w/m2k; rw ≥ 38db;  naplnění argonem min. 90%; plastový vícekomorový systém se stavební hloubkou min 80mm; min dvojité těsnění; dodávka včetně podkladního tepelně-izolačního profilu; celoobvodové kování s pojistkou proti nesprávné manipulaci a s řízenou mikroventilací + okenní polohovatelná klika pro mikroventilaci; montáž včetně vnitřní parotěsnící pásky a vnější komprimační paropropustné pásky; součástí vnitřní textilní roleta - dle výběru ivestora</t>
  </si>
  <si>
    <t>139</t>
  </si>
  <si>
    <t>7660100R6</t>
  </si>
  <si>
    <t>D+M vnější plastové okno jednokřídlé; odstín - bílá ze strany exteriéru i interiéru; rozměr 1200/1500mm; okenní křídlo otevíravé a sklápěcí; čiré zasklení; bez členění; izolační trojsklo v sestavě 4-16-4-14-4, ozn O2</t>
  </si>
  <si>
    <t>1125592517</t>
  </si>
  <si>
    <t xml:space="preserve">Poznámka k položce:_x000d_
součinitel prostupu tepla ug ≤ 0,8w/m2k; uw ≤ 1,0w/m2k; rw ≥ 38db;  naplnění argonem min. 90%; plastový vícekomorový systém se stavební hloubkou min 80mm; min dvojité těsnění; dodávka včetně podkladního tepelně-izolačního profilu; celoobvodové kování s pojistkou proti nesprávné manipulaci a s řízenou mikroventilací + okenní polohovatelná klika pro mikroventilaci; montáž včetně vnitřní parotěsnící pásky a vnější komprimační paropropustné pásky; </t>
  </si>
  <si>
    <t>140</t>
  </si>
  <si>
    <t>7660100R7</t>
  </si>
  <si>
    <t>D+M vnější plastové okno fixní; odstín - bílá ze strany exteriéru i interiéru; rozměr 1200/750mm; okenní křídlo neotevíravé fixní s bezpečnostním zasklením connex; čiré zasklení; bez členění; izolační trojsklo v sestavě 4-16-4-12-6.1, ozn O3</t>
  </si>
  <si>
    <t>-1865609359</t>
  </si>
  <si>
    <t xml:space="preserve">Poznámka k položce:_x000d_
součinitel prostupu tepla ug ≤ 0,8w/m2k; uw ≤ 1,0w/m2k; rw ≥ 38db;  naplnění argonem min. 90%; plastový vícekomorový systém se stavební hloubkou min 80mm; min dvojité těsnění; dodávka včetně podkladního tepelně-izolačního profilu;  montáž včetně vnitřní parotěsnící pásky a vnější komprimační paropropustné pásky; součástí vnitřní vertikální lamelová žaluzie - dle výběru ivestora 750mm </t>
  </si>
  <si>
    <t>141</t>
  </si>
  <si>
    <t>766629214</t>
  </si>
  <si>
    <t>Příplatek k montáži oken za izolaci pro rovné ostění připojovací spára do 15 mm - páska</t>
  </si>
  <si>
    <t>-827955820</t>
  </si>
  <si>
    <t>(1,2+1,5)*2*15</t>
  </si>
  <si>
    <t>(1,2+0,75)*2*2</t>
  </si>
  <si>
    <t>(2,5+2,25)*2</t>
  </si>
  <si>
    <t>(1+2,45)*2</t>
  </si>
  <si>
    <t>142</t>
  </si>
  <si>
    <t>766660171</t>
  </si>
  <si>
    <t>Montáž dveřních křídel otvíravých jednokřídlových š do 0,8 m do obložkové zárubně</t>
  </si>
  <si>
    <t>-502999983</t>
  </si>
  <si>
    <t>D4</t>
  </si>
  <si>
    <t>143</t>
  </si>
  <si>
    <t>61162086R1</t>
  </si>
  <si>
    <t xml:space="preserve">Vnitřní interiérové dveře jednokřídlé otevíravé; barvou lakované- ral, jednoduché hladké plné; s kováním klika-klika; s integrovanu mřížkou při spodní straně,  s polodrážkou; rozměr křídla 800/1970; ozn D4</t>
  </si>
  <si>
    <t>228135309</t>
  </si>
  <si>
    <t>Poznámka k položce:_x000d_
odstín dle volby investora; zámkem fab; bez prahu s přechodovou lištou</t>
  </si>
  <si>
    <t>144</t>
  </si>
  <si>
    <t>766660172</t>
  </si>
  <si>
    <t>Montáž dveřních křídel otvíravých jednokřídlových š přes 0,8 m do obložkové zárubně</t>
  </si>
  <si>
    <t>-1410716570</t>
  </si>
  <si>
    <t>D3</t>
  </si>
  <si>
    <t>145</t>
  </si>
  <si>
    <t>61162087R2</t>
  </si>
  <si>
    <t>Vnitřní interiérové dveře jednokřídlé otevíravé; protihlukové; barvou lakované- ral, jednoduché hladké plné; s kováním klika-klika; s polodrážkou; rozměr křídla 900/1970, ozn D3</t>
  </si>
  <si>
    <t>-1632269187</t>
  </si>
  <si>
    <t>Poznámka k položce:_x000d_
odstín dle volby investora; zámkem fab případně wc zámkem; bez prahu s přechodovou lištou</t>
  </si>
  <si>
    <t>146</t>
  </si>
  <si>
    <t>766660173</t>
  </si>
  <si>
    <t>Montáž dveřních křídel otvíravých dvoukřídlových š do 1,45 m do obložkové zárubně</t>
  </si>
  <si>
    <t>330915019</t>
  </si>
  <si>
    <t>D5</t>
  </si>
  <si>
    <t>147</t>
  </si>
  <si>
    <t>611621R3</t>
  </si>
  <si>
    <t>Vnitřní interiérové dveře dvoukřídlé otevíravé; protihlukové; barvou lakované- ral; jednoduché hladké plné; s kováním klika-klika; s polodrážkou; rozměr křídla 2x925/1970, ozn D5</t>
  </si>
  <si>
    <t>-435327424</t>
  </si>
  <si>
    <t xml:space="preserve">Poznámka k položce:_x000d_
odstín dle volby investora; zámkem fab; bez prahu s přechodovou lištou_x000d_
</t>
  </si>
  <si>
    <t>148</t>
  </si>
  <si>
    <t>7666604R4</t>
  </si>
  <si>
    <t>D+M dveře dřevěné 1700/2550mm, jednokřídlé, otevíravé; z části prosklené čirým zasklením bez členění (connex); s bočním otevíratelným světlíkem; ozn D1</t>
  </si>
  <si>
    <t>-2059496452</t>
  </si>
  <si>
    <t xml:space="preserve">Poznámka k položce:_x000d_
odstín dle volby investora (bude upřesněno investorem před zadáním do výroby!) ze strany exteriéru i interiéru; průchozí rozměr dveřního otvoru 1500/2450mm (aktivní křídlo 1000/2450); celkový rozměr otvoru 1700/2550mm; dřevěná rámová zárubeň; kování klika-klika v nerezovém provedení; zámková vložka fab - panikové provedení; samozavírače požární opatření EW 15 DP3 + C _x000d_
</t>
  </si>
  <si>
    <t>149</t>
  </si>
  <si>
    <t>766682111</t>
  </si>
  <si>
    <t>Montáž zárubní obložkových pro dveře jednokřídlové tl stěny do 170 mm</t>
  </si>
  <si>
    <t>-862980196</t>
  </si>
  <si>
    <t>D3, D4</t>
  </si>
  <si>
    <t>150</t>
  </si>
  <si>
    <t>61182307R1</t>
  </si>
  <si>
    <t>Zárubeň dvoukřídlá obložková lakovaná RAL tl stěny 60-150mm rozměru 1250-1850/1970mm</t>
  </si>
  <si>
    <t>2029705970</t>
  </si>
  <si>
    <t>151</t>
  </si>
  <si>
    <t>766682121</t>
  </si>
  <si>
    <t>Montáž zárubní obložkových pro dveře dvoukřídlové tl stěny do 170 mm</t>
  </si>
  <si>
    <t>1945414772</t>
  </si>
  <si>
    <t>152</t>
  </si>
  <si>
    <t>61182329R2</t>
  </si>
  <si>
    <t>-1308807152</t>
  </si>
  <si>
    <t>153</t>
  </si>
  <si>
    <t>766694126</t>
  </si>
  <si>
    <t>Montáž parapetních desek dřevěných nebo plastových š přes 30 cm</t>
  </si>
  <si>
    <t>-1953144511</t>
  </si>
  <si>
    <t>1*2,5</t>
  </si>
  <si>
    <t>17*1,2</t>
  </si>
  <si>
    <t>154</t>
  </si>
  <si>
    <t>60794105</t>
  </si>
  <si>
    <t>parapet dřevotřískový vnitřní povrch laminátový š 400mm</t>
  </si>
  <si>
    <t>-463663360</t>
  </si>
  <si>
    <t>155</t>
  </si>
  <si>
    <t>7666941R1</t>
  </si>
  <si>
    <t>D+M čajová a cvičná kuchyňka dl.2150mm</t>
  </si>
  <si>
    <t>-1677763763</t>
  </si>
  <si>
    <t xml:space="preserve">Poznámka k položce:_x000d_
 materiál na korpusy a dvířka lamino deska barevná, ohraněno abs hranou 1mm, vrchní deska postforming tl. min. 30mm, v kuchyňské lince je integrován nerezový dřez s odkapovou plochou (vykázán v ZTI) a stojánkovou dřezovou baterií(vykázána v ZTI), součástí dodávky je plně vestavěná myčka š. 450 mm a plně vestavěná lednička bez mrazáku. Dále je součástí horní skříňka s plnými dvířky o šířce 550mm_x000d_
</t>
  </si>
  <si>
    <t>156</t>
  </si>
  <si>
    <t>998766202</t>
  </si>
  <si>
    <t>Přesun hmot procentní pro kce truhlářské v objektech v přes 6 do 12 m</t>
  </si>
  <si>
    <t>422183542</t>
  </si>
  <si>
    <t>767</t>
  </si>
  <si>
    <t>Konstrukce zámečnické</t>
  </si>
  <si>
    <t>157</t>
  </si>
  <si>
    <t>7670100R4</t>
  </si>
  <si>
    <t>D+M zabezpečení schodiště madly a zábradlím
ocelové profily - žárově zinkované, opatřené nátěrem ral
madla - kruhová tyč d=40mm
výplň - tahokov nerez, ozn Z1, Z2</t>
  </si>
  <si>
    <t>-760949623</t>
  </si>
  <si>
    <t>Poznámka k položce:_x000d_
Z1 - konstrukce nástupního ramene provedena - dvouúrovňové madlo vč. zábradlení části
konstrukce podesty a výstupního ramene - dvouúrovňové madlo s konzolkami kotvené do zděné konstrukce_x000d_
Z2 - konstrukce nástupního ramene podesty a výstupního ramene - dvouúrovňové madlo s konzolkami kotvené do zděné konstrukce</t>
  </si>
  <si>
    <t>158</t>
  </si>
  <si>
    <t>7670100R6</t>
  </si>
  <si>
    <t>D+M vnější vstupní tepelněizolační plastové dveře 1000/2450mm; dveře jednokřídlé otvíravé částečně prosklené; ozn D2</t>
  </si>
  <si>
    <t>2094066736</t>
  </si>
  <si>
    <t xml:space="preserve">Poznámka k položce:_x000d_
prosklení bezpečnostním connex čirým zasklením bez členění; odstín - bíla ze strany exteriéru i interiéru; rozměr dveřního křídla 1000/2450mm; izolační dvojsklo v sestavě 4-16-4; součinitel prostupu tepla ug ≤ 1,0w/m2k; ud ≤ 1,4w/m2k; rw ≥ 32db; naplnění argonem min. 90%; plastový vícekomorový systém se stavební hloubkou min 80mm; min dvojité těsnění; dodávka včetně podkladního podlahového izolačního profilu pur 200mm; panikové kování; nízký tepelně-izolační práh; zámková vložka FAB_x000d_
_x000d_
</t>
  </si>
  <si>
    <t>159</t>
  </si>
  <si>
    <t>998767202</t>
  </si>
  <si>
    <t>Přesun hmot procentní pro zámečnické konstrukce v objektech v přes 6 do 12 m</t>
  </si>
  <si>
    <t>-32017959</t>
  </si>
  <si>
    <t>771</t>
  </si>
  <si>
    <t>Podlahy z dlaždic</t>
  </si>
  <si>
    <t>160</t>
  </si>
  <si>
    <t>771121011</t>
  </si>
  <si>
    <t>Nátěr penetrační na podlahu</t>
  </si>
  <si>
    <t>-1244856671</t>
  </si>
  <si>
    <t>161</t>
  </si>
  <si>
    <t>771474112</t>
  </si>
  <si>
    <t>Montáž soklů z dlaždic keramických rovných lepených cementovým flexibilním lepidlem v přes 65 do 90 mm</t>
  </si>
  <si>
    <t>-649638743</t>
  </si>
  <si>
    <t>5,87+3+1,75+4,1+1,85+6,25*2+1,15</t>
  </si>
  <si>
    <t>-(1,7+1,2+1*2+1,225)</t>
  </si>
  <si>
    <t>2,21+8,52+5,7+0,45*2+0,8+5,5+1,345+5,5+3,49+3,975+1,7*2</t>
  </si>
  <si>
    <t>-(0,9*7+0,8+1,8)</t>
  </si>
  <si>
    <t>162</t>
  </si>
  <si>
    <t>59761184</t>
  </si>
  <si>
    <t>sokl keramický mrazuvzdorný povrch hladký/matný tl do 10mm výšky přes 65 do 90mm</t>
  </si>
  <si>
    <t>-1284455304</t>
  </si>
  <si>
    <t>56,535*1,1 'Přepočtené koeficientem množství</t>
  </si>
  <si>
    <t>163</t>
  </si>
  <si>
    <t>771474122</t>
  </si>
  <si>
    <t>Montáž soklů z dlaždic keramických schodišťových šikmých lepených cementovým flexibilním lepidlem v přes 65 do 90 mm</t>
  </si>
  <si>
    <t>-2132776110</t>
  </si>
  <si>
    <t>3+1,5+3</t>
  </si>
  <si>
    <t>164</t>
  </si>
  <si>
    <t>-762944822</t>
  </si>
  <si>
    <t>7,5*1,1 'Přepočtené koeficientem množství</t>
  </si>
  <si>
    <t>165</t>
  </si>
  <si>
    <t>771574111</t>
  </si>
  <si>
    <t>Montáž podlah keramických hladkých lepených cementovým flexibilním lepidlem přes 6 do 9 ks/m2</t>
  </si>
  <si>
    <t>239993416</t>
  </si>
  <si>
    <t>20,42</t>
  </si>
  <si>
    <t>42,09+3,01+1,39+2,31+4,56+7,42</t>
  </si>
  <si>
    <t>166</t>
  </si>
  <si>
    <t>59761129</t>
  </si>
  <si>
    <t>dlažba keramická slinutá nemrazuvzdorná do interiéru R9/A povrch reliéfní/matný tl do 10mm přes 4 do 6ks/m2</t>
  </si>
  <si>
    <t>1552894992</t>
  </si>
  <si>
    <t>81,2*1,1 'Přepočtené koeficientem množství</t>
  </si>
  <si>
    <t>167</t>
  </si>
  <si>
    <t>771591241</t>
  </si>
  <si>
    <t>Izolace těsnícími pásy vnitřní kout</t>
  </si>
  <si>
    <t>-1129148388</t>
  </si>
  <si>
    <t>4+4+4</t>
  </si>
  <si>
    <t>168</t>
  </si>
  <si>
    <t>771591264</t>
  </si>
  <si>
    <t>Izolace těsnícími pásy mezi podlahou a stěnou</t>
  </si>
  <si>
    <t>-2073653589</t>
  </si>
  <si>
    <t>1,55*4+3,55*2+1,75*2+2,605*2</t>
  </si>
  <si>
    <t>-0,6*2-0,8-0,9</t>
  </si>
  <si>
    <t>169</t>
  </si>
  <si>
    <t>998771202</t>
  </si>
  <si>
    <t>Přesun hmot procentní pro podlahy z dlaždic v objektech v přes 6 do 12 m</t>
  </si>
  <si>
    <t>531568905</t>
  </si>
  <si>
    <t>775</t>
  </si>
  <si>
    <t>Podlahy skládané</t>
  </si>
  <si>
    <t>170</t>
  </si>
  <si>
    <t>775413411</t>
  </si>
  <si>
    <t>Montáž podlahové lišty obvodové připevněné mechanicky</t>
  </si>
  <si>
    <t>-100928113</t>
  </si>
  <si>
    <t>2,165*2+5,85*2+4,525*4+3,48*4+3,34*2+3,35*2+3,825*2+5,075*2+3,295*2+3,35*2+9,2*2+6,545*2</t>
  </si>
  <si>
    <t>-(0,9+0,9*2+0,9*2+0,9+1,8)</t>
  </si>
  <si>
    <t>171</t>
  </si>
  <si>
    <t>614181R1</t>
  </si>
  <si>
    <t xml:space="preserve">lišta podlahová soklová </t>
  </si>
  <si>
    <t>572148963</t>
  </si>
  <si>
    <t>116,81*1,08 'Přepočtené koeficientem množství</t>
  </si>
  <si>
    <t>172</t>
  </si>
  <si>
    <t>775541161</t>
  </si>
  <si>
    <t>Montáž podlah plovoucích ze zaklapávacích vinylových lamel</t>
  </si>
  <si>
    <t>-423591110</t>
  </si>
  <si>
    <t>15,75*2+17+12,78+11,04+15,74+60,21</t>
  </si>
  <si>
    <t>173</t>
  </si>
  <si>
    <t>28411064</t>
  </si>
  <si>
    <t>dílce vinylové plovoucí na P+D, tl 4,5mm, nášlapná vrstva 0,30mm, úprava PUR, zátěž 23/31, R10, hořlavost Cfl-s1, podložka kompozitní</t>
  </si>
  <si>
    <t>-994478703</t>
  </si>
  <si>
    <t>148,27*1,08 'Přepočtené koeficientem množství</t>
  </si>
  <si>
    <t>174</t>
  </si>
  <si>
    <t>775591193</t>
  </si>
  <si>
    <t>Montáž podložky termoizolační pro plovoucí podlahy</t>
  </si>
  <si>
    <t>-984877609</t>
  </si>
  <si>
    <t>175</t>
  </si>
  <si>
    <t>61155349</t>
  </si>
  <si>
    <t>podložka izolační z pěnového PE 3mm š 1m laminovaný Al fólií</t>
  </si>
  <si>
    <t>822531528</t>
  </si>
  <si>
    <t>176</t>
  </si>
  <si>
    <t>998775202</t>
  </si>
  <si>
    <t>Přesun hmot procentní pro podlahy dřevěné v objektech v přes 6 do 12 m</t>
  </si>
  <si>
    <t>-502796389</t>
  </si>
  <si>
    <t>781</t>
  </si>
  <si>
    <t>Dokončovací práce - obklady</t>
  </si>
  <si>
    <t>177</t>
  </si>
  <si>
    <t>781121011</t>
  </si>
  <si>
    <t>Nátěr penetrační na stěnu</t>
  </si>
  <si>
    <t>1705178254</t>
  </si>
  <si>
    <t>178</t>
  </si>
  <si>
    <t>781474111</t>
  </si>
  <si>
    <t>Montáž obkladů vnitřních keramických hladkých přes 6 do 9 ks/m2 lepených flexibilním lepidlem</t>
  </si>
  <si>
    <t>-1434380709</t>
  </si>
  <si>
    <t>2*(2,605*2+1,75*2+1,55*4+3,55*2)+0,15*1,55*2+1,2*0,45*2</t>
  </si>
  <si>
    <t>0,7*(0,6*4)+0,75*0,45*2</t>
  </si>
  <si>
    <t>-(0,9*1,97+0,8*1,97+0,6*1,97*2)</t>
  </si>
  <si>
    <t>179</t>
  </si>
  <si>
    <t>59761026</t>
  </si>
  <si>
    <t>obklad keramický hladký do 12ks/m2</t>
  </si>
  <si>
    <t>-557468892</t>
  </si>
  <si>
    <t>42,207*1,1 'Přepočtené koeficientem množství</t>
  </si>
  <si>
    <t>180</t>
  </si>
  <si>
    <t>781477114</t>
  </si>
  <si>
    <t>Příplatek k montáži obkladů vnitřních keramických hladkých za spárování tmelem dvousložkovým</t>
  </si>
  <si>
    <t>-1932037112</t>
  </si>
  <si>
    <t>181</t>
  </si>
  <si>
    <t>998781202</t>
  </si>
  <si>
    <t>Přesun hmot procentní pro obklady keramické v objektech v přes 6 do 12 m</t>
  </si>
  <si>
    <t>-1445811483</t>
  </si>
  <si>
    <t>784</t>
  </si>
  <si>
    <t>Dokončovací práce - malby a tapety</t>
  </si>
  <si>
    <t>182</t>
  </si>
  <si>
    <t>784181121</t>
  </si>
  <si>
    <t>Hloubková jednonásobná bezbarvá penetrace podkladu v místnostech v do 3,80 m</t>
  </si>
  <si>
    <t>1520899855</t>
  </si>
  <si>
    <t>8,28</t>
  </si>
  <si>
    <t>304,814</t>
  </si>
  <si>
    <t>223,582</t>
  </si>
  <si>
    <t>183</t>
  </si>
  <si>
    <t>784221101</t>
  </si>
  <si>
    <t>Dvojnásobné bílé malby ze směsí za sucha dobře otěruvzdorných v místnostech do 3,80 m</t>
  </si>
  <si>
    <t>-792189713</t>
  </si>
  <si>
    <t>štuk</t>
  </si>
  <si>
    <t>SDK podhled</t>
  </si>
  <si>
    <t>73,64</t>
  </si>
  <si>
    <t>184</t>
  </si>
  <si>
    <t>784221141</t>
  </si>
  <si>
    <t>Příplatek k cenám 2x maleb za sucha otěruvzdorných za barevnou malbu tónovanou tónovacími přípravky</t>
  </si>
  <si>
    <t>-1287954646</t>
  </si>
  <si>
    <t>Práce a dodávky M</t>
  </si>
  <si>
    <t>33-M</t>
  </si>
  <si>
    <t>Montáže dopr.zaříz.,sklad. zař. a váh</t>
  </si>
  <si>
    <t>185</t>
  </si>
  <si>
    <t>33M0100R1</t>
  </si>
  <si>
    <t xml:space="preserve">D+M bezbariérová zvedací plošina pro invalidní osoby s doprovodem, vnitřní plocha podesty 1100x1400mm, vč. přístupových dveří </t>
  </si>
  <si>
    <t>1564017057</t>
  </si>
  <si>
    <t>SO 01.1 - Stavební část - zateplení stáv 1NP - nezpůsobilé výdaje</t>
  </si>
  <si>
    <t>-1662957661</t>
  </si>
  <si>
    <t>1,275*(0,43+0,55)/2*(19,75+10,96+6,7+6,5+8,9)</t>
  </si>
  <si>
    <t>-1444236</t>
  </si>
  <si>
    <t>-2129113584</t>
  </si>
  <si>
    <t>-1335712497</t>
  </si>
  <si>
    <t>1702462220</t>
  </si>
  <si>
    <t>1,12*(0,33+0,4)/2*(19,75+10,96+6,7+6,5+8,9)</t>
  </si>
  <si>
    <t>1381182826</t>
  </si>
  <si>
    <t>21,589*2,1 'Přepočtené koeficientem množství</t>
  </si>
  <si>
    <t>-543649160</t>
  </si>
  <si>
    <t>(0,43+0,55+1,35+1,45+0,5)*(19,75+10,96+6,7+6,5+8,9)</t>
  </si>
  <si>
    <t>-709713656</t>
  </si>
  <si>
    <t>226,027</t>
  </si>
  <si>
    <t>226,027*1,1845 'Přepočtené koeficientem množství</t>
  </si>
  <si>
    <t>2076612542</t>
  </si>
  <si>
    <t>19,75+10,96+6,7+6,5+8,9</t>
  </si>
  <si>
    <t>16,433</t>
  </si>
  <si>
    <t>137,548</t>
  </si>
  <si>
    <t>766971491</t>
  </si>
  <si>
    <t>1,873*(19,75+10,10+6,695+6,2+8,9)</t>
  </si>
  <si>
    <t>2146528077</t>
  </si>
  <si>
    <t>96,731*1,05 'Přepočtené koeficientem množství</t>
  </si>
  <si>
    <t>3,23*(19,3*2+10,1+8,77-3,61)</t>
  </si>
  <si>
    <t>-plocha krček CAD</t>
  </si>
  <si>
    <t>-9,63</t>
  </si>
  <si>
    <t>-(1,2*1,8*9+1,1*2,1+2,4*2,1)</t>
  </si>
  <si>
    <t>137,548*1,05 'Přepočtené koeficientem množství</t>
  </si>
  <si>
    <t>622212001</t>
  </si>
  <si>
    <t>Montáž kontaktního zateplení vnějšího ostění, nadpraží nebo parapetu hl. špalety do 200 mm lepením desek z polystyrenu tl do 40 mm</t>
  </si>
  <si>
    <t>1857873067</t>
  </si>
  <si>
    <t>1,2*9+1,8*2*9+2,4+2,1*2+1,1+2,1*2</t>
  </si>
  <si>
    <t>28375943</t>
  </si>
  <si>
    <t>deska EPS 100 fasádní λ=0,037 tl 30mm</t>
  </si>
  <si>
    <t>-1574508253</t>
  </si>
  <si>
    <t>55,1*0,15</t>
  </si>
  <si>
    <t>8,265*1,05 'Přepočtené koeficientem množství</t>
  </si>
  <si>
    <t>19,75+10,1+6,693+8,61+6,32</t>
  </si>
  <si>
    <t>-1,1</t>
  </si>
  <si>
    <t>50,373*1,05 'Přepočtené koeficientem množství</t>
  </si>
  <si>
    <t>57,855</t>
  </si>
  <si>
    <t>3,255*3</t>
  </si>
  <si>
    <t>67,62*1,05 'Přepočtené koeficientem množství</t>
  </si>
  <si>
    <t>1,2*9+1,8*2*9+1,1+2,1*2+2,4+2*2,1</t>
  </si>
  <si>
    <t>55,1*1,05 'Přepočtené koeficientem množství</t>
  </si>
  <si>
    <t>0,51*19,75</t>
  </si>
  <si>
    <t>4,29+1,05+1,02</t>
  </si>
  <si>
    <t>1134645968</t>
  </si>
  <si>
    <t>(19,75+11,31+7,29+8,93+6,16)*0,5</t>
  </si>
  <si>
    <t>966080101</t>
  </si>
  <si>
    <t>Bourání kontaktního zateplení z polystyrenových desek tl do 60 mm</t>
  </si>
  <si>
    <t>-763612556</t>
  </si>
  <si>
    <t>2,92*19</t>
  </si>
  <si>
    <t>518615060</t>
  </si>
  <si>
    <t>(19,75+10,10+6,695+8,92+6,2)*1,45</t>
  </si>
  <si>
    <t>(19,75+10,10+6,695+8,92+6,2)</t>
  </si>
  <si>
    <t>2,4</t>
  </si>
  <si>
    <t>9*1,2</t>
  </si>
  <si>
    <t>1*2,4</t>
  </si>
  <si>
    <t>SO 01.2 - Stavební část - střešní krytina nástavby - způsobilé výdaje</t>
  </si>
  <si>
    <t xml:space="preserve">    721 - Zdravotechnika - vnitřní kanalizace</t>
  </si>
  <si>
    <t xml:space="preserve">    762 - Konstrukce tesařské</t>
  </si>
  <si>
    <t>345321515</t>
  </si>
  <si>
    <t>Zídky atikové, parapetní, schodišťové a zábradelní ze ŽB tř. C 25/30</t>
  </si>
  <si>
    <t>-987023352</t>
  </si>
  <si>
    <t>0,45*0,2*(10,1*2+18,845+6,3+8,32+6,75+8,32+6,695)</t>
  </si>
  <si>
    <t>345351005</t>
  </si>
  <si>
    <t>Zřízení bednění plnostěnných zídek atikových, parapetních, zábradelních</t>
  </si>
  <si>
    <t>-612181543</t>
  </si>
  <si>
    <t>2*0,2*(10,1*2+18,845+6,3+8,32+6,75+8,32+6,695)</t>
  </si>
  <si>
    <t>345351006</t>
  </si>
  <si>
    <t>Odstranění bednění plnostěnných zídek atikových, parapetních, zábradelních</t>
  </si>
  <si>
    <t>-848405922</t>
  </si>
  <si>
    <t>345361821</t>
  </si>
  <si>
    <t>Výztuž zídek atikových, parapetních, schodišťových a zábradelních betonářskou ocelí 10 505</t>
  </si>
  <si>
    <t>1668498599</t>
  </si>
  <si>
    <t>6,789*0,1</t>
  </si>
  <si>
    <t>299,858</t>
  </si>
  <si>
    <t>712311101</t>
  </si>
  <si>
    <t>Provedení povlakové krytiny střech do 10° za studena lakem penetračním nebo asfaltovým</t>
  </si>
  <si>
    <t>266966515</t>
  </si>
  <si>
    <t>224,32</t>
  </si>
  <si>
    <t>0,71*(18,845+9,2*2+6,3+8,77*2+5,85+6,7)</t>
  </si>
  <si>
    <t>1213220014</t>
  </si>
  <si>
    <t>276,601*0,00032 'Přepočtené koeficientem množství</t>
  </si>
  <si>
    <t>712331111</t>
  </si>
  <si>
    <t>Provedení povlakové krytiny střech do 10° podkladní vrstvy pásy na sucho samolepící</t>
  </si>
  <si>
    <t>661706614</t>
  </si>
  <si>
    <t>62856003</t>
  </si>
  <si>
    <t>pás asfaltový samolepicí modifikovaný SBS s vrchní spřaženou speciální nosnou vložkou z hliníkové fólie se sníženou hořlavostí tl 0,4mm</t>
  </si>
  <si>
    <t>-503340252</t>
  </si>
  <si>
    <t>276,601*1,1655 'Přepočtené koeficientem množství</t>
  </si>
  <si>
    <t>712363005</t>
  </si>
  <si>
    <t>Provedení povlakové krytiny střech do 10° navařením fólie PVC na oplechování v plné ploše</t>
  </si>
  <si>
    <t>-1522472920</t>
  </si>
  <si>
    <t>217,34</t>
  </si>
  <si>
    <t>0,39*(9*2+18,645+8,77*2+6,3+6,65+6,69)</t>
  </si>
  <si>
    <t>0,71*(10,42*2+18,645+6,695+6,3+8,77*2+5,65)</t>
  </si>
  <si>
    <t>28342411</t>
  </si>
  <si>
    <t>fólie hydroizolační střešní mPVC s nakašírovaným PES rounem určená k lepení tl 1,5mm</t>
  </si>
  <si>
    <t>1054879813</t>
  </si>
  <si>
    <t>299,858*1,1655 'Přepočtené koeficientem množství</t>
  </si>
  <si>
    <t>712363352</t>
  </si>
  <si>
    <t>Povlakové krytiny střech do 10° z tvarovaných poplastovaných lišt délky 2 m koutová lišta vnitřní rš 100 mm</t>
  </si>
  <si>
    <t>-512632570</t>
  </si>
  <si>
    <t>712363353</t>
  </si>
  <si>
    <t>Povlakové krytiny střech do 10° z tvarovaných poplastovaných lišt délky 2 m koutová lišta vnější rš 100 mm</t>
  </si>
  <si>
    <t>1855458744</t>
  </si>
  <si>
    <t>712363357</t>
  </si>
  <si>
    <t>Povlakové krytiny střech do 10° z tvarovaných poplastovaných lišt délky 2 m okapnice široká rš 250 mm</t>
  </si>
  <si>
    <t>1881977589</t>
  </si>
  <si>
    <t>-1321061315</t>
  </si>
  <si>
    <t>713131141</t>
  </si>
  <si>
    <t>Montáž izolace tepelné stěn lepením celoplošně rohoží, pásů, dílců, desek</t>
  </si>
  <si>
    <t>-206961688</t>
  </si>
  <si>
    <t>28375950</t>
  </si>
  <si>
    <t>deska EPS 100 fasádní λ=0,037 tl 100mm</t>
  </si>
  <si>
    <t>4945605</t>
  </si>
  <si>
    <t>52,281*1,05 'Přepočtené koeficientem množství</t>
  </si>
  <si>
    <t>713141151</t>
  </si>
  <si>
    <t>Montáž izolace tepelné střech plochých kladené volně 1 vrstva rohoží, pásů, dílců, desek</t>
  </si>
  <si>
    <t>-1460535146</t>
  </si>
  <si>
    <t>-4*Pi*0,4*0,4</t>
  </si>
  <si>
    <t>28372317</t>
  </si>
  <si>
    <t>deska EPS 100 pro konstrukce s běžným zatížením λ=0,037 tl 150mm</t>
  </si>
  <si>
    <t>916978899</t>
  </si>
  <si>
    <t>215,329*1,05 'Přepočtené koeficientem množství</t>
  </si>
  <si>
    <t>713141311</t>
  </si>
  <si>
    <t>Montáž izolace tepelné střech plochých kladené volně, spádová vrstva</t>
  </si>
  <si>
    <t>-345977177</t>
  </si>
  <si>
    <t>28376142</t>
  </si>
  <si>
    <t>klín izolační spád do 5% EPS 150</t>
  </si>
  <si>
    <t>-569179522</t>
  </si>
  <si>
    <t>217,34*(0,06+0,14)/2</t>
  </si>
  <si>
    <t>21,734*1,05 'Přepočtené koeficientem množství</t>
  </si>
  <si>
    <t>721</t>
  </si>
  <si>
    <t>Zdravotechnika - vnitřní kanalizace</t>
  </si>
  <si>
    <t>721239114</t>
  </si>
  <si>
    <t>Montáž střešního vtoku svislý odtok do DN 160 ostatní typ</t>
  </si>
  <si>
    <t>-1542739510</t>
  </si>
  <si>
    <t>56231112</t>
  </si>
  <si>
    <t>vtok střešní svislý pro PVC-P hydroizolaci plochých střech s vyhříváním DN 75, DN 110, DN 125, DN 160</t>
  </si>
  <si>
    <t>1030155930</t>
  </si>
  <si>
    <t>998721202</t>
  </si>
  <si>
    <t>Přesun hmot procentní pro vnitřní kanalizace v objektech v přes 6 do 12 m</t>
  </si>
  <si>
    <t>-1033839744</t>
  </si>
  <si>
    <t>762</t>
  </si>
  <si>
    <t>Konstrukce tesařské</t>
  </si>
  <si>
    <t>762361311</t>
  </si>
  <si>
    <t>Konstrukční a vyrovnávací vrstva pod klempířské prvky (atiky) z desek dřevoštěpkových tl 18 mm</t>
  </si>
  <si>
    <t>-1924106426</t>
  </si>
  <si>
    <t>0,71*(10,1*2+18,845+6,3+8,32+6,75+8,32+6,695)</t>
  </si>
  <si>
    <t>998762202</t>
  </si>
  <si>
    <t>Přesun hmot procentní pro kce tesařské v objektech v přes 6 do 12 m</t>
  </si>
  <si>
    <t>1547175008</t>
  </si>
  <si>
    <t>7678811R1</t>
  </si>
  <si>
    <t>D+M záchytného systému do betonové konstrukce s nerezovým lanem, ozn Z4</t>
  </si>
  <si>
    <t>-940402601</t>
  </si>
  <si>
    <t>186</t>
  </si>
  <si>
    <t>7670100R2</t>
  </si>
  <si>
    <t>D+M krycí mřížka bezpečnostního přepadu 300x150mm, ozn BP</t>
  </si>
  <si>
    <t>-1462290860</t>
  </si>
  <si>
    <t>187</t>
  </si>
  <si>
    <t>7670100R3</t>
  </si>
  <si>
    <t>D+M požární žebřík pozinkovaný dl 7,9m, ozn Z3</t>
  </si>
  <si>
    <t>-1159141800</t>
  </si>
  <si>
    <t>189</t>
  </si>
  <si>
    <t>767316310</t>
  </si>
  <si>
    <t>Montáž střešního bodového světlíku do 1 m2</t>
  </si>
  <si>
    <t>574835258</t>
  </si>
  <si>
    <t>190</t>
  </si>
  <si>
    <t>5624535R5</t>
  </si>
  <si>
    <t>střešní světlík ø800mm - kruhový neotevíratelný, polykarbonátová výplň - čirá u=1,1 w/m2k, mažeta sklolaminátová s pur izolací v= 500mm, světlík má opatření prosti skapávání polykarbonátu při požáru - ozn OS</t>
  </si>
  <si>
    <t>675001024</t>
  </si>
  <si>
    <t>192</t>
  </si>
  <si>
    <t>SO 02 - Zdravotně technické instalace</t>
  </si>
  <si>
    <t xml:space="preserve">    8 - Trubní vedení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</si>
  <si>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</si>
  <si>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</si>
  <si>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</si>
  <si>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132251251</t>
  </si>
  <si>
    <t>Hloubení rýh nezapažených š do 2000 mm v hornině třídy těžitelnosti I skupiny 3 objem do 20 m3 strojně</t>
  </si>
  <si>
    <t>4,0*1,50*1,30</t>
  </si>
  <si>
    <t>162751117</t>
  </si>
  <si>
    <t>Vodorovné přemístění přes 9 000 do 10000 m výkopku/sypaniny z horniny třídy těžitelnosti I skupiny 1 až 3</t>
  </si>
  <si>
    <t>4,0*1,5*0,45</t>
  </si>
  <si>
    <t>171201221</t>
  </si>
  <si>
    <t>Poplatek za uložení na skládce (skládkovné) zeminy a kamení kód odpadu 17 05 04</t>
  </si>
  <si>
    <t>Poznámka k položce:_x000d_
uložení na skládce za účelem dalšího využití</t>
  </si>
  <si>
    <t>2,7*2 "Přepočtené koeficientem množství</t>
  </si>
  <si>
    <t>171251201</t>
  </si>
  <si>
    <t>Uložení sypaniny na skládky nebo meziskládky</t>
  </si>
  <si>
    <t>175151101</t>
  </si>
  <si>
    <t>Obsypání potrubí strojně sypaninou bez prohození, uloženou do 3 m</t>
  </si>
  <si>
    <t>4,0*1,5*0,35</t>
  </si>
  <si>
    <t>58337303</t>
  </si>
  <si>
    <t>štěrkopísek frakce 0/8</t>
  </si>
  <si>
    <t>2,1*2 "Přepočtené koeficientem množství</t>
  </si>
  <si>
    <t>451573111</t>
  </si>
  <si>
    <t>Lože pod potrubí otevřený výkop ze štěrkopísku</t>
  </si>
  <si>
    <t>4,0*1,5*0,1</t>
  </si>
  <si>
    <t>Trubní vedení</t>
  </si>
  <si>
    <t>81737499R</t>
  </si>
  <si>
    <t>Napojení kanalizace do stávající kanalizační šachty, vč. utěsnění prostupů do stěny šachty</t>
  </si>
  <si>
    <t>713463211</t>
  </si>
  <si>
    <t>Montáž izolace tepelné potrubí potrubními pouzdry s Al fólií staženými Al páskou 1x D do 50 mm</t>
  </si>
  <si>
    <t>63154004</t>
  </si>
  <si>
    <t>pouzdro izolační potrubní z minerální vlny s Al fólií max. 250/100°C 22/20mm</t>
  </si>
  <si>
    <t>63154005</t>
  </si>
  <si>
    <t>pouzdro izolační potrubní z minerální vlny s Al fólií max. 250/100°C 28/20mm</t>
  </si>
  <si>
    <t>713463212</t>
  </si>
  <si>
    <t>Montáž izolace tepelné potrubí potrubními pouzdry s Al fólií staženými Al páskou 1x D přes 50 do 100 mm</t>
  </si>
  <si>
    <t>63154009</t>
  </si>
  <si>
    <t>pouzdro izolační potrubní z minerální vlny s Al fólií max. 250/100°C 54/20mm</t>
  </si>
  <si>
    <t>1*1,02 "Přepočtené koeficientem množství</t>
  </si>
  <si>
    <t>713463213</t>
  </si>
  <si>
    <t>Montáž izolace tepelné potrubí potrubními pouzdry s Al fólií staženými Al páskou 1x D přes 100 do 150 mm</t>
  </si>
  <si>
    <t>63154541</t>
  </si>
  <si>
    <t>pouzdro izolační potrubní z minerální vlny s Al fólií max. 250/100°C 114/30mm</t>
  </si>
  <si>
    <t>50*1,02 "Přepočtené koeficientem množství</t>
  </si>
  <si>
    <t>63154542</t>
  </si>
  <si>
    <t>pouzdro izolační potrubní z minerální vlny s Al fólií max. 250/100°C 133/30mm</t>
  </si>
  <si>
    <t>721173317</t>
  </si>
  <si>
    <t>Potrubí kanalizační z PVC SN 4 dešťové DN 160</t>
  </si>
  <si>
    <t>721173402</t>
  </si>
  <si>
    <t>Potrubí kanalizační z PVC SN 4 svodné DN 125</t>
  </si>
  <si>
    <t>721174005</t>
  </si>
  <si>
    <t>Potrubí kanalizační z PP svodné DN 110</t>
  </si>
  <si>
    <t>721174025</t>
  </si>
  <si>
    <t>Potrubí kanalizační z PP odpadní DN 110</t>
  </si>
  <si>
    <t>721174042</t>
  </si>
  <si>
    <t>Potrubí kanalizační z PP připojovací DN 40</t>
  </si>
  <si>
    <t>721174043</t>
  </si>
  <si>
    <t>Potrubí kanalizační z PP připojovací DN 50</t>
  </si>
  <si>
    <t>721174045</t>
  </si>
  <si>
    <t>Potrubí kanalizační z PP připojovací DN 110</t>
  </si>
  <si>
    <t>721174055</t>
  </si>
  <si>
    <t>Potrubí kanalizační z PP dešťové DN 110</t>
  </si>
  <si>
    <t>721174056</t>
  </si>
  <si>
    <t>Potrubí kanalizační z PP dešťové DN 125</t>
  </si>
  <si>
    <t>721174063</t>
  </si>
  <si>
    <t>Potrubí kanalizační z PP větrací DN 110</t>
  </si>
  <si>
    <t>721194104</t>
  </si>
  <si>
    <t>Vyvedení a upevnění odpadních výpustek DN 40</t>
  </si>
  <si>
    <t>721194105</t>
  </si>
  <si>
    <t>Vyvedení a upevnění odpadních výpustek DN 50</t>
  </si>
  <si>
    <t>721194109</t>
  </si>
  <si>
    <t>Vyvedení a upevnění odpadních výpustek DN 110</t>
  </si>
  <si>
    <t>721233112</t>
  </si>
  <si>
    <t>Střešní vtok polypropylen PP pro ploché střechy svislý odtok DN 110</t>
  </si>
  <si>
    <t>721273153</t>
  </si>
  <si>
    <t>Hlavice ventilační polypropylen PP DN 110</t>
  </si>
  <si>
    <t>72127919R</t>
  </si>
  <si>
    <t>Stavební práce pro vnitřní kanalizaci</t>
  </si>
  <si>
    <t>721290111</t>
  </si>
  <si>
    <t>Zkouška těsnosti potrubí kanalizace vodou DN do 125</t>
  </si>
  <si>
    <t>3+15+10+2+4+3+35+5+5</t>
  </si>
  <si>
    <t>998721102</t>
  </si>
  <si>
    <t>Přesun hmot tonážní pro vnitřní kanalizace v objektech v přes 6 do 12 m</t>
  </si>
  <si>
    <t>722</t>
  </si>
  <si>
    <t>Zdravotechnika - vnitřní vodovod</t>
  </si>
  <si>
    <t>722130233</t>
  </si>
  <si>
    <t>Potrubí vodovodní ocelové závitové pozinkované svařované běžné DN 25</t>
  </si>
  <si>
    <t>722131913</t>
  </si>
  <si>
    <t>Potrubí pozinkované závitové vsazení odbočky do potrubí DN 25</t>
  </si>
  <si>
    <t>722131933</t>
  </si>
  <si>
    <t>Potrubí pozinkované závitové propojení potrubí DN 25</t>
  </si>
  <si>
    <t>722171914</t>
  </si>
  <si>
    <t>Potrubí plastové odříznutí trubky D přes 25 do 32 mm</t>
  </si>
  <si>
    <t>722171934</t>
  </si>
  <si>
    <t>Potrubí plastové výměna trub nebo tvarovek D přes 25 do 32 mm</t>
  </si>
  <si>
    <t>722174002</t>
  </si>
  <si>
    <t>Potrubí vodovodní plastové PPR svar polyfúze PN 16 D 20x2,8 mm</t>
  </si>
  <si>
    <t>722174003</t>
  </si>
  <si>
    <t>Potrubí vodovodní plastové PPR svar polyfúze PN 16 D 25x3,5 mm</t>
  </si>
  <si>
    <t>722181221</t>
  </si>
  <si>
    <t>Ochrana vodovodního potrubí přilepenými termoizolačními trubicemi z PE tl přes 6 do 9 mm DN do 22 mm</t>
  </si>
  <si>
    <t>722181222</t>
  </si>
  <si>
    <t>Ochrana vodovodního potrubí přilepenými termoizolačními trubicemi z PE tl přes 6 do 9 mm DN přes 22 do 45 mm</t>
  </si>
  <si>
    <t>722190401</t>
  </si>
  <si>
    <t>Vyvedení a upevnění výpustku DN do 25</t>
  </si>
  <si>
    <t>722220111</t>
  </si>
  <si>
    <t>Nástěnka pro výtokový ventil G 1/2" s jedním závitem</t>
  </si>
  <si>
    <t>722220121</t>
  </si>
  <si>
    <t>Nástěnka pro baterii G 1/2" s jedním závitem</t>
  </si>
  <si>
    <t>pár</t>
  </si>
  <si>
    <t>722224115</t>
  </si>
  <si>
    <t>Kohout plnicí nebo vypouštěcí G 1/2" PN 10 s jedním závitem</t>
  </si>
  <si>
    <t>722232011</t>
  </si>
  <si>
    <t>Kohout kulový podomítkový G 1/2" PN 16 do 120°C vnitřní závit</t>
  </si>
  <si>
    <t>722232012</t>
  </si>
  <si>
    <t>Kohout kulový podomítkový G 3/4" PN 16 do 120°C vnitřní závit</t>
  </si>
  <si>
    <t>722250133</t>
  </si>
  <si>
    <t>Hydrantový systém s tvarově stálou hadicí D 25 x 30 m celoplechový</t>
  </si>
  <si>
    <t>72227099R</t>
  </si>
  <si>
    <t>Stavební práce pro vnitřní vodovod</t>
  </si>
  <si>
    <t>722290226</t>
  </si>
  <si>
    <t>Zkouška těsnosti vodovodního potrubí závitového DN do 50</t>
  </si>
  <si>
    <t>20+42+5</t>
  </si>
  <si>
    <t>722290234</t>
  </si>
  <si>
    <t>Proplach a dezinfekce vodovodního potrubí DN do 80</t>
  </si>
  <si>
    <t>998722102</t>
  </si>
  <si>
    <t>Přesun hmot tonážní pro vnitřní vodovod v objektech v přes 6 do 12 m</t>
  </si>
  <si>
    <t>725</t>
  </si>
  <si>
    <t>Zdravotechnika - zařizovací předměty</t>
  </si>
  <si>
    <t>725112022</t>
  </si>
  <si>
    <t>Klozet keramický závěsný na nosné stěny s hlubokým splachováním odpad vodorovný</t>
  </si>
  <si>
    <t>Poznámka k položce:_x000d_
úplný objem splachovací vody max 6 litrů a max průměrný objem splachovací vody 3,5 litru;</t>
  </si>
  <si>
    <t>725112173</t>
  </si>
  <si>
    <t>Kombi klozeti s hlubokým splachováním zvýšený odpad svislý</t>
  </si>
  <si>
    <t>725211601</t>
  </si>
  <si>
    <t>Umyvadlo keramické bílé šířky 500 mm bez krytu na sifon připevněné na stěnu šrouby</t>
  </si>
  <si>
    <t>725211681</t>
  </si>
  <si>
    <t>Umyvadlo keramické bílé zdravotní šířky 640 mm připevněné na stěnu šrouby</t>
  </si>
  <si>
    <t>725319111</t>
  </si>
  <si>
    <t>Montáž dřezu ostatních typů</t>
  </si>
  <si>
    <t>725339111</t>
  </si>
  <si>
    <t>Montáž výlevky</t>
  </si>
  <si>
    <t>6427191R</t>
  </si>
  <si>
    <t>výlevka keramická bílá závěsná</t>
  </si>
  <si>
    <t>725813111</t>
  </si>
  <si>
    <t>Ventil rohový bez připojovací trubičky nebo flexi hadičky G 1/2"</t>
  </si>
  <si>
    <t>725821312</t>
  </si>
  <si>
    <t>Baterie dřezová nástěnná páková s otáčivým kulatým ústím a délkou ramínka 300 mm</t>
  </si>
  <si>
    <t>Poznámka k položce:_x000d_
max průtok vody 6 l/min</t>
  </si>
  <si>
    <t>725822611</t>
  </si>
  <si>
    <t>Baterie umyvadlová stojánková páková bez výpusti</t>
  </si>
  <si>
    <t>725861102</t>
  </si>
  <si>
    <t>Zápachová uzávěrka pro umyvadla DN 40</t>
  </si>
  <si>
    <t>725861312</t>
  </si>
  <si>
    <t>Zápachová uzávěrka pro umyvadlo DN 40 podomítková</t>
  </si>
  <si>
    <t>725980122</t>
  </si>
  <si>
    <t>Dvířka 15/20</t>
  </si>
  <si>
    <t>998725102</t>
  </si>
  <si>
    <t>Přesun hmot tonážní pro zařizovací předměty v objektech v přes 6 do 12 m</t>
  </si>
  <si>
    <t>726</t>
  </si>
  <si>
    <t>Zdravotechnika - předstěnové instalace</t>
  </si>
  <si>
    <t>726131041</t>
  </si>
  <si>
    <t>Instalační předstěna pro klozet závěsný v 1120 mm s ovládáním zepředu do lehkých stěn s kovovou kcí</t>
  </si>
  <si>
    <t>726131204</t>
  </si>
  <si>
    <t>Instalační předstěna pro montáž klozetu do lehkých stěn s kovovou kcí</t>
  </si>
  <si>
    <t>5528179R</t>
  </si>
  <si>
    <t>montážní prvek pro závěsnou výlevku do lehkých stěn s kovovou konstrukcí ovládání zepředu stavební v 1120mm</t>
  </si>
  <si>
    <t>888058250</t>
  </si>
  <si>
    <t>726191001</t>
  </si>
  <si>
    <t>Zvukoizolační souprava pro klozet a bidet</t>
  </si>
  <si>
    <t>726191002</t>
  </si>
  <si>
    <t>Souprava pro předstěnovou montáž</t>
  </si>
  <si>
    <t>998726112</t>
  </si>
  <si>
    <t>Přesun hmot tonážní pro instalační prefabrikáty v objektech v přes 6 do 12 m</t>
  </si>
  <si>
    <t>SO 03 - Vytápění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</si>
  <si>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</si>
  <si>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</si>
  <si>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</si>
  <si>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783 - Dokončovací práce - nátěry</t>
  </si>
  <si>
    <t>OST - Ostatní</t>
  </si>
  <si>
    <t>63154532</t>
  </si>
  <si>
    <t>pouzdro izolační potrubní z minerální vlny s Al fólií max. 250/100°C 35/30mm</t>
  </si>
  <si>
    <t>63154001</t>
  </si>
  <si>
    <t>páska samolepící hliníková š 50mm dl 50m</t>
  </si>
  <si>
    <t>713463411</t>
  </si>
  <si>
    <t>Montáž izolace tepelné potrubí a ohybů návlekovými izolačními pouzdry</t>
  </si>
  <si>
    <t>126+28+28+38</t>
  </si>
  <si>
    <t>28377096</t>
  </si>
  <si>
    <t>pouzdro izolační potrubní z pěnového polyetylenu 15/20mm</t>
  </si>
  <si>
    <t>28377106</t>
  </si>
  <si>
    <t>pouzdro izolační potrubní z pěnového polyetylenu 18/20mm</t>
  </si>
  <si>
    <t>28377046</t>
  </si>
  <si>
    <t>pouzdro izolační potrubní z pěnového polyetylenu 22/25mm</t>
  </si>
  <si>
    <t>28377049</t>
  </si>
  <si>
    <t>pouzdro izolační potrubní z pěnového polyetylenu 28/25mm</t>
  </si>
  <si>
    <t>24747001</t>
  </si>
  <si>
    <t>lepidlo pro lepení a těsnění izolačních pásů</t>
  </si>
  <si>
    <t>litr</t>
  </si>
  <si>
    <t>220/40</t>
  </si>
  <si>
    <t>998713101</t>
  </si>
  <si>
    <t>Přesun hmot tonážní pro izolace tepelné v objektech v do 6 m</t>
  </si>
  <si>
    <t>733</t>
  </si>
  <si>
    <t>Ústřední vytápění - rozvodné potrubí</t>
  </si>
  <si>
    <t>733222302</t>
  </si>
  <si>
    <t>Potrubí měděné polotvrdé spojované lisováním D 15x1 mm</t>
  </si>
  <si>
    <t>63*2</t>
  </si>
  <si>
    <t>733222303</t>
  </si>
  <si>
    <t>Potrubí měděné polotvrdé spojované lisováním D 18x1 mm</t>
  </si>
  <si>
    <t>14*2</t>
  </si>
  <si>
    <t>733222304</t>
  </si>
  <si>
    <t>Potrubí měděné polotvrdé spojované lisováním D 22x1 mm</t>
  </si>
  <si>
    <t>733223304</t>
  </si>
  <si>
    <t>Potrubí měděné tvrdé spojované lisováním D 28x1,5 mm</t>
  </si>
  <si>
    <t>19*2</t>
  </si>
  <si>
    <t>733223305</t>
  </si>
  <si>
    <t>Potrubí měděné tvrdé spojované lisováním D 35x1,5 mm</t>
  </si>
  <si>
    <t>5*2</t>
  </si>
  <si>
    <t>733291101</t>
  </si>
  <si>
    <t>Zkouška těsnosti potrubí měděné D do 35x1,5</t>
  </si>
  <si>
    <t>126+28+28+38+10</t>
  </si>
  <si>
    <t>733293906</t>
  </si>
  <si>
    <t>Vsazení odbočky na potrubí měděné o rozměru D 35x1,5 mm</t>
  </si>
  <si>
    <t>286vp1</t>
  </si>
  <si>
    <t>Upevňovací a nosné prvky rozvodu potrubí do DN 50</t>
  </si>
  <si>
    <t>286vp2</t>
  </si>
  <si>
    <t>Manžeta (chránička) prostupová pro potrubí do DN 50</t>
  </si>
  <si>
    <t>998733101</t>
  </si>
  <si>
    <t>Přesun hmot tonážní pro rozvody potrubí v objektech v do 6 m</t>
  </si>
  <si>
    <t>734</t>
  </si>
  <si>
    <t>Ústřední vytápění - armatury</t>
  </si>
  <si>
    <t>734209115</t>
  </si>
  <si>
    <t>Montáž armatury závitové s dvěma závity G 1</t>
  </si>
  <si>
    <t>40565010R1</t>
  </si>
  <si>
    <t>regulátor diferenciálního tlaku otopových soustav vnitřní závit (10-60kPa) DN 20, 3/4"</t>
  </si>
  <si>
    <t>734211119</t>
  </si>
  <si>
    <t>Ventil závitový odvzdušňovací G 3/8 PN 14 do 120°C automatický</t>
  </si>
  <si>
    <t>734220101</t>
  </si>
  <si>
    <t>Ventil závitový regulační přímý G 3/4 PN 20 do 100°C vyvažovací bez vypouštění</t>
  </si>
  <si>
    <t>734221545</t>
  </si>
  <si>
    <t>Ventil závitový termostatický přímý jednoregulační G 1/2 PN 16 do 110°C bez hlavice ovládání</t>
  </si>
  <si>
    <t>734221682</t>
  </si>
  <si>
    <t>Termostatická hlavice kapalinová PN 10 do 110°C otopných těles VK</t>
  </si>
  <si>
    <t>73422168R1</t>
  </si>
  <si>
    <t>Termostatická hlavice kapalinová PN 10 do 110°C otopných těles</t>
  </si>
  <si>
    <t>734261233</t>
  </si>
  <si>
    <t>Šroubení topenářské přímé G 1/2 PN 16 do 120°C</t>
  </si>
  <si>
    <t>734261402</t>
  </si>
  <si>
    <t>Armatura připojovací rohová G 1/2x18 PN 10 do 110°C radiátorů typu VK</t>
  </si>
  <si>
    <t>734291123</t>
  </si>
  <si>
    <t>Kohout plnící a vypouštěcí G 1/2 PN 10 do 90°C závitový</t>
  </si>
  <si>
    <t>734292716</t>
  </si>
  <si>
    <t>Kohout kulový přímý G 1 1/4 PN 42 do 185°C vnitřní závit</t>
  </si>
  <si>
    <t>998734101</t>
  </si>
  <si>
    <t>Přesun hmot tonážní pro armatury v objektech v do 6 m</t>
  </si>
  <si>
    <t>735</t>
  </si>
  <si>
    <t>Ústřední vytápění - otopná tělesa</t>
  </si>
  <si>
    <t>735110911</t>
  </si>
  <si>
    <t>Přetěsnění růžice radiátorové otopných těles litinových článkových</t>
  </si>
  <si>
    <t>735111810</t>
  </si>
  <si>
    <t>Demontáž otopného tělesa litinového článkového</t>
  </si>
  <si>
    <t>0,24*24</t>
  </si>
  <si>
    <t>735152272</t>
  </si>
  <si>
    <t>Otopné těleso panelové VK jednodeskové 1 přídavná přestupní plocha výška/délka 600/500 mm výkon 501 W</t>
  </si>
  <si>
    <t>735152277</t>
  </si>
  <si>
    <t>Otopné těleso panel VK jednodeskové 1 přídavná přestupní plocha výška/délka 600/1000 mm výkon 1002 W</t>
  </si>
  <si>
    <t>735152279</t>
  </si>
  <si>
    <t>Otopné těleso panel VK jednodeskové 1 přídavná přestupní plocha výška/délka 600/1200 mm výkon 1202 W</t>
  </si>
  <si>
    <t>735191904</t>
  </si>
  <si>
    <t>Vyčištění otopných těles litinových proplachem vodou</t>
  </si>
  <si>
    <t>735191910</t>
  </si>
  <si>
    <t>Napuštění vody do otopných těles</t>
  </si>
  <si>
    <t>(7*0,6*12)+(9*0,6*1)+(0,6*0,5)+5,76</t>
  </si>
  <si>
    <t>735192911</t>
  </si>
  <si>
    <t>Zpětná montáž otopných těles článkových litinových</t>
  </si>
  <si>
    <t>735494811</t>
  </si>
  <si>
    <t>Vypuštění vody z otopných těles</t>
  </si>
  <si>
    <t>998735101</t>
  </si>
  <si>
    <t>Přesun hmot tonážní pro otopná tělesa v objektech v do 6 m</t>
  </si>
  <si>
    <t>783</t>
  </si>
  <si>
    <t>Dokončovací práce - nátěry</t>
  </si>
  <si>
    <t>783614551</t>
  </si>
  <si>
    <t>Základní jednonásobný syntetický nátěr potrubí DN do 50 mm</t>
  </si>
  <si>
    <t>783615551</t>
  </si>
  <si>
    <t>Mezinátěr jednonásobný syntetický nátěr potrubí DN do 50 mm</t>
  </si>
  <si>
    <t>783617601</t>
  </si>
  <si>
    <t>Krycí jednonásobný syntetický nátěr potrubí DN do 50 mm</t>
  </si>
  <si>
    <t>OST</t>
  </si>
  <si>
    <t>Ostatní</t>
  </si>
  <si>
    <t>OSTvp1</t>
  </si>
  <si>
    <t>Topná zkouška</t>
  </si>
  <si>
    <t>hod</t>
  </si>
  <si>
    <t>262144</t>
  </si>
  <si>
    <t>OSTvp2</t>
  </si>
  <si>
    <t>Výstupní revize všech instalovaných zařízení pro vytápění</t>
  </si>
  <si>
    <t>OSTvp3</t>
  </si>
  <si>
    <t>Koordinace řemesel</t>
  </si>
  <si>
    <t>OSTvp4</t>
  </si>
  <si>
    <t>Zednické přípomoce, zřízení drážek a prostupů včetně zapravení</t>
  </si>
  <si>
    <t>OSTvp5</t>
  </si>
  <si>
    <t>Zaškolení obsluhy</t>
  </si>
  <si>
    <t>OSTvp6</t>
  </si>
  <si>
    <t>Zkušební provoz</t>
  </si>
  <si>
    <t>vp_ost0003</t>
  </si>
  <si>
    <t>Kompletní zaregulování systému vytápění</t>
  </si>
  <si>
    <t xml:space="preserve">SO 04 - Elektroinstalace - silnoproud, hromosvod </t>
  </si>
  <si>
    <t>Elektroinstalační část byla zpracována v programu Celektro, ceník platný v období vypracování PD.</t>
  </si>
  <si>
    <t xml:space="preserve">    D1 - Dodávky zařízení</t>
  </si>
  <si>
    <t xml:space="preserve">    D1.1 - Rozvodnice nástavby            ozn.RP1</t>
  </si>
  <si>
    <t xml:space="preserve">    D1.2 - úprava zapojení                ozn.RP-SPC</t>
  </si>
  <si>
    <t xml:space="preserve">    D2 - Materiál elektromontážní</t>
  </si>
  <si>
    <t xml:space="preserve">    D3 - Materiál zemní+stavební</t>
  </si>
  <si>
    <t xml:space="preserve">    D4 - Elektromontáže</t>
  </si>
  <si>
    <t xml:space="preserve">    D5 - Zemní práce</t>
  </si>
  <si>
    <t xml:space="preserve">    D6 - Ostatní náklady</t>
  </si>
  <si>
    <t>VRN - Vedlejší rozpočtové náklady</t>
  </si>
  <si>
    <t xml:space="preserve">    D7 - Vedlejší rozpočtové náklady</t>
  </si>
  <si>
    <t>D1</t>
  </si>
  <si>
    <t>Dodávky zařízení</t>
  </si>
  <si>
    <t>000498001</t>
  </si>
  <si>
    <t>ventilátor IP44 axiální d100</t>
  </si>
  <si>
    <t>ks</t>
  </si>
  <si>
    <t>000509131</t>
  </si>
  <si>
    <t>LED panel 600x600, 40W/840, 2330lm</t>
  </si>
  <si>
    <t>Poznámka k položce:_x000d_
v energetické třídě A</t>
  </si>
  <si>
    <t>000509211</t>
  </si>
  <si>
    <t>LED panel pr.300mm, 24W/840,1130lm</t>
  </si>
  <si>
    <t>000509001</t>
  </si>
  <si>
    <t>LED svítidlo 40W/840, 1630lm, IP44</t>
  </si>
  <si>
    <t>000552151</t>
  </si>
  <si>
    <t>LED nouzové podhl.svítidlo 3W/840, 65lm</t>
  </si>
  <si>
    <t>000552041</t>
  </si>
  <si>
    <t>LED nouzové přis.svítidlo 3W/840, 60lm</t>
  </si>
  <si>
    <t>D1.1</t>
  </si>
  <si>
    <t xml:space="preserve">Rozvodnice nástavby            ozn.RP1</t>
  </si>
  <si>
    <t>00000012.1</t>
  </si>
  <si>
    <t>rozvodnice RZB-Z-4S96 zapu/IP30 4x24mod ocep dveře</t>
  </si>
  <si>
    <t>00000012.2</t>
  </si>
  <si>
    <t>vypínač MSO-32-1 32A/AC250V/1pol na lištu</t>
  </si>
  <si>
    <t>00000012.3</t>
  </si>
  <si>
    <t xml:space="preserve">FLP-12,5 V/4  SPD typ1 a typ2 svodič bleskových pr</t>
  </si>
  <si>
    <t>00000012.4</t>
  </si>
  <si>
    <t>proud chránič+jistič 2p/1+N OLE-10B-N1-030AC</t>
  </si>
  <si>
    <t>00000012.5</t>
  </si>
  <si>
    <t>proud chránič+jistič 2p/1+N OLE-16B-N1-030AC</t>
  </si>
  <si>
    <t>00000012.6</t>
  </si>
  <si>
    <t>jistič LTE-16C-3 3pól/ch.C/ 16A/6kA</t>
  </si>
  <si>
    <t>00000012.7</t>
  </si>
  <si>
    <t>Výroba rozvaděče (Nh)</t>
  </si>
  <si>
    <t>Nh</t>
  </si>
  <si>
    <t>00000012.8</t>
  </si>
  <si>
    <t>Zkoušky</t>
  </si>
  <si>
    <t>00000012.9</t>
  </si>
  <si>
    <t>Průvodní dokumentace</t>
  </si>
  <si>
    <t>D1.2</t>
  </si>
  <si>
    <t xml:space="preserve">úprava zapojení                ozn.RP-SPC</t>
  </si>
  <si>
    <t>00000013.1</t>
  </si>
  <si>
    <t>jistič LTE-32B-3 3pól/ch.B/ 32A/6kA</t>
  </si>
  <si>
    <t>00000013.2</t>
  </si>
  <si>
    <t xml:space="preserve">vodič CYA 6  /H07V-K/</t>
  </si>
  <si>
    <t>00000013.3</t>
  </si>
  <si>
    <t>sběrnice hřebenová S1L-210-16mm2 12vývod kolíky</t>
  </si>
  <si>
    <t>00000013.4</t>
  </si>
  <si>
    <t>Úprava rozvaděče</t>
  </si>
  <si>
    <t>D2</t>
  </si>
  <si>
    <t>Materiál elektromontážní</t>
  </si>
  <si>
    <t>000363032</t>
  </si>
  <si>
    <t xml:space="preserve">Žlab drátěný   100/50 GZ  rozteč podpěr cca.1,9m</t>
  </si>
  <si>
    <t>000363031</t>
  </si>
  <si>
    <t xml:space="preserve">Žlab drátěný    50/50 GZ  rozteč podpěr cca.2,0m</t>
  </si>
  <si>
    <t>000363084</t>
  </si>
  <si>
    <t xml:space="preserve">Spojka SZM 1 GZ  pro spojení žlabžlab  M2</t>
  </si>
  <si>
    <t>Ks</t>
  </si>
  <si>
    <t>000363152</t>
  </si>
  <si>
    <t>Podpěra PZMP 150 GZ žlab50/50,150/50;150/100 M1+M2</t>
  </si>
  <si>
    <t>000363141</t>
  </si>
  <si>
    <t xml:space="preserve">Podpěra PZM 100 GZ  pro žlab 100/50,100/100  M1+M2</t>
  </si>
  <si>
    <t>000000304</t>
  </si>
  <si>
    <t>hmoždinka plastová HM12/12x60mm</t>
  </si>
  <si>
    <t>000321165</t>
  </si>
  <si>
    <t>trubka ohebná LPE-2/2336</t>
  </si>
  <si>
    <t>000321156</t>
  </si>
  <si>
    <t>trubka ohebná LPE-1 2340 červená</t>
  </si>
  <si>
    <t>000101106</t>
  </si>
  <si>
    <t>kabel CYKY 3x2,5</t>
  </si>
  <si>
    <t>000311211</t>
  </si>
  <si>
    <t>krabice přístrojová KP68/2</t>
  </si>
  <si>
    <t>000420002</t>
  </si>
  <si>
    <t>zásuvka 16A/250Vstř se clonkami</t>
  </si>
  <si>
    <t>000420091</t>
  </si>
  <si>
    <t>rámeček pro 1 přístroj</t>
  </si>
  <si>
    <t>000420011</t>
  </si>
  <si>
    <t>2-zásuvka 16A/250Vstř se clonkami</t>
  </si>
  <si>
    <t>000101105</t>
  </si>
  <si>
    <t>kabel CYKY 3x1,5</t>
  </si>
  <si>
    <t>000410130</t>
  </si>
  <si>
    <t xml:space="preserve">SESTAVA  spínač 1pól 10A/250Vstř řaz.1</t>
  </si>
  <si>
    <t>000409820</t>
  </si>
  <si>
    <t>spínač/strojek 10A/250Vstř 3558-A01340 řaz. 1,1So</t>
  </si>
  <si>
    <t>000410101</t>
  </si>
  <si>
    <t>kryt spínače 1-duchý 3558A-A651 pro ř.1,6,7,1/0</t>
  </si>
  <si>
    <t>000410150</t>
  </si>
  <si>
    <t xml:space="preserve">SESTAVA  přepínač sériový 10A/250Vstř řaz.5</t>
  </si>
  <si>
    <t>000409826</t>
  </si>
  <si>
    <t>přepínač/strojek 10A/250Vstř 3558-A05340 řazení 5</t>
  </si>
  <si>
    <t>000410102</t>
  </si>
  <si>
    <t>kryt spínače dělený 3558A-A652 pro ř.5,6+6,1/0+1/0</t>
  </si>
  <si>
    <t>000410151</t>
  </si>
  <si>
    <t xml:space="preserve">SESTAVA  přepín střídavý 10A/250Vstř řaz.6</t>
  </si>
  <si>
    <t>000409822</t>
  </si>
  <si>
    <t>přepínač/strojek 10A/250Vstř 3558-A06340 řaz.6,6So</t>
  </si>
  <si>
    <t>000410155</t>
  </si>
  <si>
    <t xml:space="preserve">SESTAVA  přepínač křížový 10A/250Vstř ř.7</t>
  </si>
  <si>
    <t>000409824</t>
  </si>
  <si>
    <t>přepínač/strojek 10A/250Vstř 3558-A07340 řaz.7,7So</t>
  </si>
  <si>
    <t>000410160</t>
  </si>
  <si>
    <t xml:space="preserve">SESTAVA  ovladač zapín 10A/250Vstř řaz.1/0</t>
  </si>
  <si>
    <t>000409828</t>
  </si>
  <si>
    <t>ovladač/strojek 10A/250Vstř 3558-A91342 ř.1/0,S,So</t>
  </si>
  <si>
    <t>000101308</t>
  </si>
  <si>
    <t>kabel CYKY 5x6</t>
  </si>
  <si>
    <t>000199222</t>
  </si>
  <si>
    <t xml:space="preserve">svorka typ Wago   3x2,5mm2 krabicová bezšroubo</t>
  </si>
  <si>
    <t>000199224</t>
  </si>
  <si>
    <t xml:space="preserve">svorka typ Wago   5x2,5mm2 krabicová bezšroubo</t>
  </si>
  <si>
    <t>000199225</t>
  </si>
  <si>
    <t xml:space="preserve">svorka typ Wago   8x2,5mm2 krabicová bezšroubo</t>
  </si>
  <si>
    <t>000199241</t>
  </si>
  <si>
    <t xml:space="preserve">svorka typ Wago   3x4mm2 krabicová bezšroubo</t>
  </si>
  <si>
    <t>000101306</t>
  </si>
  <si>
    <t>kabel CYKY 5x2,5</t>
  </si>
  <si>
    <t>000295001</t>
  </si>
  <si>
    <t>vedení FeZn 30/4 (0,96kg/m)</t>
  </si>
  <si>
    <t>000295071</t>
  </si>
  <si>
    <t>svorka pásku zemnící SR2b 4šrouby FeZn</t>
  </si>
  <si>
    <t>000295074</t>
  </si>
  <si>
    <t>svorka pásku drátu zemnící SR3c 2šrouby FeZn</t>
  </si>
  <si>
    <t>000295011</t>
  </si>
  <si>
    <t>vedení FeZn pr.10mm(0,63kg/m)</t>
  </si>
  <si>
    <t>000295451</t>
  </si>
  <si>
    <t>ochranný úhelník svodu OU délka 1,7m</t>
  </si>
  <si>
    <t>000295431</t>
  </si>
  <si>
    <t>svorka zkušební SZa 2šrouby FeZn lisovaná</t>
  </si>
  <si>
    <t>000295882</t>
  </si>
  <si>
    <t>označovací štítek zemního svodu</t>
  </si>
  <si>
    <t>000295324</t>
  </si>
  <si>
    <t>podpěra vedení do zdiva hmoždi PV17pp 8/200mm FeZn</t>
  </si>
  <si>
    <t>000295352</t>
  </si>
  <si>
    <t>podpěra vedení na ploché stř PV21 1kg beton/plast</t>
  </si>
  <si>
    <t>000295012</t>
  </si>
  <si>
    <t>vedení FeZn pr.8mm(0,40kg/m)</t>
  </si>
  <si>
    <t>000295403</t>
  </si>
  <si>
    <t>svorka univerzální SUb FeZn bez vložky</t>
  </si>
  <si>
    <t>000295221</t>
  </si>
  <si>
    <t>jímací tyč hladká JR1,0 FeZn pr.19/1000mm</t>
  </si>
  <si>
    <t>000295251</t>
  </si>
  <si>
    <t>ochranná stříška jímače OSH FeZn horní</t>
  </si>
  <si>
    <t>000295252</t>
  </si>
  <si>
    <t>ochranná stříška jímače OSD FeZn dolní</t>
  </si>
  <si>
    <t>000295411</t>
  </si>
  <si>
    <t>svorka k jímací tyči SJ1 4šrouby FeZn</t>
  </si>
  <si>
    <t>Materiál zemní+stavební</t>
  </si>
  <si>
    <t>000046221</t>
  </si>
  <si>
    <t>asfalt 80</t>
  </si>
  <si>
    <t>kg</t>
  </si>
  <si>
    <t>Elektromontáže</t>
  </si>
  <si>
    <t>210020133</t>
  </si>
  <si>
    <t>kabelový rošt do š.40cm</t>
  </si>
  <si>
    <t>210020151</t>
  </si>
  <si>
    <t>stojina nebo závěs s výložníky zesílené provedení</t>
  </si>
  <si>
    <t>210010714</t>
  </si>
  <si>
    <t>osazení do betonu hmoždinky HM12</t>
  </si>
  <si>
    <t>210010005</t>
  </si>
  <si>
    <t>trubka plast ohebná,pod omítkou,typ 2336/pr.36</t>
  </si>
  <si>
    <t>210010006</t>
  </si>
  <si>
    <t>trubka plast ohebná,pod omítkou,typ 2348/pr.48</t>
  </si>
  <si>
    <t>210810048</t>
  </si>
  <si>
    <t>kabel(-CYKY) pevně uložený do 3x6/4x4/7x2,5</t>
  </si>
  <si>
    <t>210010301</t>
  </si>
  <si>
    <t>krabice přístrojová bez zapojení</t>
  </si>
  <si>
    <t>210111012</t>
  </si>
  <si>
    <t>zásuvka domovní zapuštěná vč.zapojení průběžně</t>
  </si>
  <si>
    <t>210290751</t>
  </si>
  <si>
    <t>montáž ventilátoru/stáv konstr bez zapoj/do 1,5kW</t>
  </si>
  <si>
    <t>210110041</t>
  </si>
  <si>
    <t>spínač zapuštěný vč.zapojení 1pólový/řazení 1</t>
  </si>
  <si>
    <t>210110043</t>
  </si>
  <si>
    <t>přepínač zapuštěný vč.zapojení sériový/řazení 5-5A</t>
  </si>
  <si>
    <t>210110045</t>
  </si>
  <si>
    <t>přepínač zapuštěný vč.zapojení střídavý/řazení 6</t>
  </si>
  <si>
    <t>210110046</t>
  </si>
  <si>
    <t>přepínač zapuštěný vč.zapojení křížový/řazení 7</t>
  </si>
  <si>
    <t>210110062</t>
  </si>
  <si>
    <t>ovladač zapuštěný vč.zapojení tlačítkový/ř.1/0</t>
  </si>
  <si>
    <t>188</t>
  </si>
  <si>
    <t>210201022</t>
  </si>
  <si>
    <t>svítidlo zářivkové vestavné/2 zdroje</t>
  </si>
  <si>
    <t>210200032</t>
  </si>
  <si>
    <t>svítidlo žárovkové vestavné/více zdrojů</t>
  </si>
  <si>
    <t>210200012</t>
  </si>
  <si>
    <t>svítidlo žárovkové bytové stropní/více zdrojů</t>
  </si>
  <si>
    <t>194</t>
  </si>
  <si>
    <t>210201201</t>
  </si>
  <si>
    <t>nouzové orientační svítidlo zářivkové</t>
  </si>
  <si>
    <t>196</t>
  </si>
  <si>
    <t>198</t>
  </si>
  <si>
    <t>210800112</t>
  </si>
  <si>
    <t>kabel Cu(-CYKY) pod omítkou do 5x6</t>
  </si>
  <si>
    <t>200</t>
  </si>
  <si>
    <t>210100002</t>
  </si>
  <si>
    <t>ukončení v rozvaděči vč.zapojení vodiče do 6mm2</t>
  </si>
  <si>
    <t>202</t>
  </si>
  <si>
    <t>210100001</t>
  </si>
  <si>
    <t>ukončení v rozvaděči vč.zapojení vodiče do 2,5mm2</t>
  </si>
  <si>
    <t>204</t>
  </si>
  <si>
    <t>206</t>
  </si>
  <si>
    <t>210220025</t>
  </si>
  <si>
    <t>uzemň.vedení v zemi/město úplná mtž FeZn do 120mm2</t>
  </si>
  <si>
    <t>208</t>
  </si>
  <si>
    <t>210220022</t>
  </si>
  <si>
    <t>uzemňov.vedení v zemi úplná mtž FeZn pr.8-10mm</t>
  </si>
  <si>
    <t>210</t>
  </si>
  <si>
    <t>210220441</t>
  </si>
  <si>
    <t>ochrana zemní svorky asfaltovým nátěrem</t>
  </si>
  <si>
    <t>212</t>
  </si>
  <si>
    <t>210220372</t>
  </si>
  <si>
    <t>ochranný úhelník nebo trubka/ držáky do zdiva</t>
  </si>
  <si>
    <t>214</t>
  </si>
  <si>
    <t>210220301</t>
  </si>
  <si>
    <t>svorka hromosvodová do 2 šroubů</t>
  </si>
  <si>
    <t>216</t>
  </si>
  <si>
    <t>210220401</t>
  </si>
  <si>
    <t>označení svodu štítkem</t>
  </si>
  <si>
    <t>218</t>
  </si>
  <si>
    <t>210220101</t>
  </si>
  <si>
    <t>svod vč.podpěr drát do pr.10mm</t>
  </si>
  <si>
    <t>220</t>
  </si>
  <si>
    <t>222</t>
  </si>
  <si>
    <t>210220221</t>
  </si>
  <si>
    <t>jímací tyč do 3m montáž na konstrukci</t>
  </si>
  <si>
    <t>224</t>
  </si>
  <si>
    <t>210010704</t>
  </si>
  <si>
    <t>osazení do cihly hmoždinky HM12</t>
  </si>
  <si>
    <t>226</t>
  </si>
  <si>
    <t>210190052</t>
  </si>
  <si>
    <t>úprava zapojení, připojení vývodu</t>
  </si>
  <si>
    <t>228</t>
  </si>
  <si>
    <t>460200233</t>
  </si>
  <si>
    <t>výkop kabel.rýhy šířka 50/hloubka 50cm tz.3/ko1.0</t>
  </si>
  <si>
    <t>230</t>
  </si>
  <si>
    <t>460560233</t>
  </si>
  <si>
    <t>zához kabelové rýhy šířka 50/hloubka 50cm tz.3</t>
  </si>
  <si>
    <t>232</t>
  </si>
  <si>
    <t>460620013</t>
  </si>
  <si>
    <t>provizorní úprava terénu třída zeminy 3</t>
  </si>
  <si>
    <t>234</t>
  </si>
  <si>
    <t>D6</t>
  </si>
  <si>
    <t>219002721</t>
  </si>
  <si>
    <t>vysekání rýhy/zeď dutá cihla/hl.do 50mm/š.do 70mm</t>
  </si>
  <si>
    <t>236</t>
  </si>
  <si>
    <t>219002213</t>
  </si>
  <si>
    <t>vysekání kapsy/zeď cihla/ do 100x100x100mm</t>
  </si>
  <si>
    <t>238</t>
  </si>
  <si>
    <t>219002214</t>
  </si>
  <si>
    <t>vysekání kapsy/zeď cihla/ do 150x150x150mm</t>
  </si>
  <si>
    <t>240</t>
  </si>
  <si>
    <t>219001413</t>
  </si>
  <si>
    <t>vybourání otvoru/zeď beton/ do pr.60mm/tl.do 0,45m</t>
  </si>
  <si>
    <t>242</t>
  </si>
  <si>
    <t>244</t>
  </si>
  <si>
    <t>219002711</t>
  </si>
  <si>
    <t>vysekání rýhy/zeď dutá cihla/hl.do 30mm/š.do 30mm</t>
  </si>
  <si>
    <t>246</t>
  </si>
  <si>
    <t>248</t>
  </si>
  <si>
    <t>250</t>
  </si>
  <si>
    <t>219002712</t>
  </si>
  <si>
    <t>vysekání rýhy/zeď dutá cihla/hl.do 30mm/š.do 70mm</t>
  </si>
  <si>
    <t>252</t>
  </si>
  <si>
    <t>218009011</t>
  </si>
  <si>
    <t>poplatek za recyklaci světelného zdroje</t>
  </si>
  <si>
    <t>254</t>
  </si>
  <si>
    <t>219001412</t>
  </si>
  <si>
    <t>vybourání otvoru/zeď beton/ do pr.60mm/tl.do 0,30m</t>
  </si>
  <si>
    <t>256</t>
  </si>
  <si>
    <t>219002611</t>
  </si>
  <si>
    <t>vysekání rýhy/zeď cihla/ hl.do 30mm/š.do 30mm</t>
  </si>
  <si>
    <t>258</t>
  </si>
  <si>
    <t>D7</t>
  </si>
  <si>
    <t>000000001</t>
  </si>
  <si>
    <t>kompletační činnost</t>
  </si>
  <si>
    <t>1024</t>
  </si>
  <si>
    <t>260</t>
  </si>
  <si>
    <t>000000002</t>
  </si>
  <si>
    <t>revize</t>
  </si>
  <si>
    <t>262</t>
  </si>
  <si>
    <t>000000003</t>
  </si>
  <si>
    <t>investorská činnost</t>
  </si>
  <si>
    <t>264</t>
  </si>
  <si>
    <t>000000004</t>
  </si>
  <si>
    <t>prořez, podružný materiál</t>
  </si>
  <si>
    <t>266</t>
  </si>
  <si>
    <t>SO 05 - Elektroinstalace - slaboproud</t>
  </si>
  <si>
    <t xml:space="preserve">    D1 - Materiál elektromontážní</t>
  </si>
  <si>
    <t xml:space="preserve">    D2 - Elektromontáže</t>
  </si>
  <si>
    <t xml:space="preserve">    D3 - Ostatní náklady</t>
  </si>
  <si>
    <t xml:space="preserve">    D4 - Vedlejší rozpočtové náklady</t>
  </si>
  <si>
    <t>000321163</t>
  </si>
  <si>
    <t>trubka ohebná LPE-2/2320</t>
  </si>
  <si>
    <t>000420053</t>
  </si>
  <si>
    <t>kryt zásuvky komunikační</t>
  </si>
  <si>
    <t>000420205</t>
  </si>
  <si>
    <t xml:space="preserve">zásuvka komunik Modularní  RJ45-8Cat.5e/u</t>
  </si>
  <si>
    <t>000420212</t>
  </si>
  <si>
    <t>nosná maska pro 2xZásuvka Modularní</t>
  </si>
  <si>
    <t>000209403</t>
  </si>
  <si>
    <t>kabel U/UTP Cat.5e 4x2xAWG24 PVC plášť šedý</t>
  </si>
  <si>
    <t>000209477</t>
  </si>
  <si>
    <t>konektor komunikační RJ45-U 8pol univers nestíněný</t>
  </si>
  <si>
    <t>210010003</t>
  </si>
  <si>
    <t>trubka plast ohebná,pod omítkou,typ 2323/pr.23</t>
  </si>
  <si>
    <t>210111312</t>
  </si>
  <si>
    <t>zásuvka domovní sdělovací 2násobná vč.zapojení</t>
  </si>
  <si>
    <t>210950321</t>
  </si>
  <si>
    <t>kabel pevně uložený jednotková hmotnost do 0,4kg</t>
  </si>
  <si>
    <t>210111602</t>
  </si>
  <si>
    <t>zástrčka komunikační/konektor vč.zapojení 8pol</t>
  </si>
  <si>
    <t>SO 07 -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</si>
  <si>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</si>
  <si>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</si>
  <si>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</si>
  <si>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</si>
  <si>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</si>
  <si>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VRN1</t>
  </si>
  <si>
    <t>Průzkumné, geodetické a projektové práce</t>
  </si>
  <si>
    <t>012103000</t>
  </si>
  <si>
    <t>Geodetické práce před výstavbou</t>
  </si>
  <si>
    <t>-736890709</t>
  </si>
  <si>
    <t>012303000</t>
  </si>
  <si>
    <t>Geodetické práce po výstavbě - zaměření skutečného stavu</t>
  </si>
  <si>
    <t>2062366290</t>
  </si>
  <si>
    <t>012303001</t>
  </si>
  <si>
    <t>Geodetické práce - geometrický plán</t>
  </si>
  <si>
    <t>1757324201</t>
  </si>
  <si>
    <t>013254000</t>
  </si>
  <si>
    <t>Dokumentace skutečného provedení stavby</t>
  </si>
  <si>
    <t>-1923378908</t>
  </si>
  <si>
    <t>VRN3</t>
  </si>
  <si>
    <t>030001000</t>
  </si>
  <si>
    <t>363864771</t>
  </si>
  <si>
    <t>VRN4</t>
  </si>
  <si>
    <t>Inženýrská činnost</t>
  </si>
  <si>
    <t>045203000</t>
  </si>
  <si>
    <t>-973888381</t>
  </si>
  <si>
    <t>VRN7</t>
  </si>
  <si>
    <t>070001000</t>
  </si>
  <si>
    <t>-1762603831</t>
  </si>
  <si>
    <t>VRN9</t>
  </si>
  <si>
    <t>091504000</t>
  </si>
  <si>
    <t>Náklady související s publikační činností</t>
  </si>
  <si>
    <t>297451899</t>
  </si>
  <si>
    <t>Poznámka k položce:_x000d_
D+M pamětní deska - tabulka z elox. hliníku - grafické provedení dle požadavku investora_x000d_
_x000d_
náklady na zhotovení informační tabulky a její montáž na fasádu objektu, rozměr 0,3x0,4 m, obsah a grafické provedení dle požadavku investora, včetně nákladů na údržbu tabulky po dobu trvání stavby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</si>
</sst>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3" fillId="0" borderId="0" xfId="0" applyNumberFormat="1" applyFont="1" applyAlignment="1" applyProtection="1">
      <alignment vertical="center"/>
    </xf>
    <xf numFmtId="0" fontId="24" fillId="0" borderId="0" xfId="0" applyFont="1" applyAlignment="1">
      <alignment horizontal="center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5" fillId="4" borderId="0" xfId="0" applyFont="1" applyFill="1" applyAlignment="1" applyProtection="1">
      <alignment horizontal="left" vertical="center"/>
    </xf>
    <xf numFmtId="4" fontId="25" fillId="4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50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51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52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53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52</v>
      </c>
      <c r="AI60" s="43"/>
      <c r="AJ60" s="43"/>
      <c r="AK60" s="43"/>
      <c r="AL60" s="43"/>
      <c r="AM60" s="65" t="s">
        <v>53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54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55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52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53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52</v>
      </c>
      <c r="AI75" s="43"/>
      <c r="AJ75" s="43"/>
      <c r="AK75" s="43"/>
      <c r="AL75" s="43"/>
      <c r="AM75" s="65" t="s">
        <v>53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56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2024/01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Nástavba budovy MŠ a SPC Demlova 28, Jihlava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k. ú. Jihlava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2. 5. 2024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Statutární město Jihlava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57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58</v>
      </c>
      <c r="D92" s="95"/>
      <c r="E92" s="95"/>
      <c r="F92" s="95"/>
      <c r="G92" s="95"/>
      <c r="H92" s="96"/>
      <c r="I92" s="97" t="s">
        <v>59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60</v>
      </c>
      <c r="AH92" s="95"/>
      <c r="AI92" s="95"/>
      <c r="AJ92" s="95"/>
      <c r="AK92" s="95"/>
      <c r="AL92" s="95"/>
      <c r="AM92" s="95"/>
      <c r="AN92" s="97" t="s">
        <v>61</v>
      </c>
      <c r="AO92" s="95"/>
      <c r="AP92" s="99"/>
      <c r="AQ92" s="100" t="s">
        <v>62</v>
      </c>
      <c r="AR92" s="45"/>
      <c r="AS92" s="101" t="s">
        <v>63</v>
      </c>
      <c r="AT92" s="102" t="s">
        <v>64</v>
      </c>
      <c r="AU92" s="102" t="s">
        <v>65</v>
      </c>
      <c r="AV92" s="102" t="s">
        <v>66</v>
      </c>
      <c r="AW92" s="102" t="s">
        <v>67</v>
      </c>
      <c r="AX92" s="102" t="s">
        <v>68</v>
      </c>
      <c r="AY92" s="102" t="s">
        <v>69</v>
      </c>
      <c r="AZ92" s="102" t="s">
        <v>70</v>
      </c>
      <c r="BA92" s="102" t="s">
        <v>71</v>
      </c>
      <c r="BB92" s="102" t="s">
        <v>72</v>
      </c>
      <c r="BC92" s="102" t="s">
        <v>73</v>
      </c>
      <c r="BD92" s="103" t="s">
        <v>74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75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ROUND(SUM(AG95:AG102),2)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ROUND(SUM(AS95:AS102),2)</f>
        <v>0</v>
      </c>
      <c r="AT94" s="115">
        <f>ROUND(SUM(AV94:AW94),2)</f>
        <v>0</v>
      </c>
      <c r="AU94" s="116">
        <f>ROUND(SUM(AU95:AU102),5)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ROUND(SUM(AZ95:AZ102),2)</f>
        <v>0</v>
      </c>
      <c r="BA94" s="115">
        <f>ROUND(SUM(BA95:BA102),2)</f>
        <v>0</v>
      </c>
      <c r="BB94" s="115">
        <f>ROUND(SUM(BB95:BB102),2)</f>
        <v>0</v>
      </c>
      <c r="BC94" s="115">
        <f>ROUND(SUM(BC95:BC102),2)</f>
        <v>0</v>
      </c>
      <c r="BD94" s="117">
        <f>ROUND(SUM(BD95:BD102),2)</f>
        <v>0</v>
      </c>
      <c r="BE94" s="6"/>
      <c r="BS94" s="118" t="s">
        <v>76</v>
      </c>
      <c r="BT94" s="118" t="s">
        <v>77</v>
      </c>
      <c r="BU94" s="119" t="s">
        <v>78</v>
      </c>
      <c r="BV94" s="118" t="s">
        <v>79</v>
      </c>
      <c r="BW94" s="118" t="s">
        <v>5</v>
      </c>
      <c r="BX94" s="118" t="s">
        <v>80</v>
      </c>
      <c r="CL94" s="118" t="s">
        <v>1</v>
      </c>
    </row>
    <row r="95" s="7" customFormat="1" ht="24.75" customHeight="1">
      <c r="A95" s="120" t="s">
        <v>81</v>
      </c>
      <c r="B95" s="121"/>
      <c r="C95" s="122"/>
      <c r="D95" s="123" t="s">
        <v>82</v>
      </c>
      <c r="E95" s="123"/>
      <c r="F95" s="123"/>
      <c r="G95" s="123"/>
      <c r="H95" s="123"/>
      <c r="I95" s="124"/>
      <c r="J95" s="123" t="s">
        <v>83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01 - Stavební část - o...'!J32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84</v>
      </c>
      <c r="AR95" s="127"/>
      <c r="AS95" s="128">
        <v>0</v>
      </c>
      <c r="AT95" s="129">
        <f>ROUND(SUM(AV95:AW95),2)</f>
        <v>0</v>
      </c>
      <c r="AU95" s="130">
        <f>'SO 01 - Stavební část - o...'!P149</f>
        <v>0</v>
      </c>
      <c r="AV95" s="129">
        <f>'SO 01 - Stavební část - o...'!J35</f>
        <v>0</v>
      </c>
      <c r="AW95" s="129">
        <f>'SO 01 - Stavební část - o...'!J36</f>
        <v>0</v>
      </c>
      <c r="AX95" s="129">
        <f>'SO 01 - Stavební část - o...'!J37</f>
        <v>0</v>
      </c>
      <c r="AY95" s="129">
        <f>'SO 01 - Stavební část - o...'!J38</f>
        <v>0</v>
      </c>
      <c r="AZ95" s="129">
        <f>'SO 01 - Stavební část - o...'!F35</f>
        <v>0</v>
      </c>
      <c r="BA95" s="129">
        <f>'SO 01 - Stavební část - o...'!F36</f>
        <v>0</v>
      </c>
      <c r="BB95" s="129">
        <f>'SO 01 - Stavební část - o...'!F37</f>
        <v>0</v>
      </c>
      <c r="BC95" s="129">
        <f>'SO 01 - Stavební část - o...'!F38</f>
        <v>0</v>
      </c>
      <c r="BD95" s="131">
        <f>'SO 01 - Stavební část - o...'!F39</f>
        <v>0</v>
      </c>
      <c r="BE95" s="7"/>
      <c r="BT95" s="132" t="s">
        <v>85</v>
      </c>
      <c r="BV95" s="132" t="s">
        <v>79</v>
      </c>
      <c r="BW95" s="132" t="s">
        <v>86</v>
      </c>
      <c r="BX95" s="132" t="s">
        <v>5</v>
      </c>
      <c r="CL95" s="132" t="s">
        <v>1</v>
      </c>
      <c r="CM95" s="132" t="s">
        <v>87</v>
      </c>
    </row>
    <row r="96" s="7" customFormat="1" ht="24.75" customHeight="1">
      <c r="A96" s="120" t="s">
        <v>81</v>
      </c>
      <c r="B96" s="121"/>
      <c r="C96" s="122"/>
      <c r="D96" s="123" t="s">
        <v>88</v>
      </c>
      <c r="E96" s="123"/>
      <c r="F96" s="123"/>
      <c r="G96" s="123"/>
      <c r="H96" s="123"/>
      <c r="I96" s="124"/>
      <c r="J96" s="123" t="s">
        <v>89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 01.1 - Stavební část -...'!J32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84</v>
      </c>
      <c r="AR96" s="127"/>
      <c r="AS96" s="128">
        <v>0</v>
      </c>
      <c r="AT96" s="129">
        <f>ROUND(SUM(AV96:AW96),2)</f>
        <v>0</v>
      </c>
      <c r="AU96" s="130">
        <f>'SO 01.1 - Stavební část -...'!P137</f>
        <v>0</v>
      </c>
      <c r="AV96" s="129">
        <f>'SO 01.1 - Stavební část -...'!J35</f>
        <v>0</v>
      </c>
      <c r="AW96" s="129">
        <f>'SO 01.1 - Stavební část -...'!J36</f>
        <v>0</v>
      </c>
      <c r="AX96" s="129">
        <f>'SO 01.1 - Stavební část -...'!J37</f>
        <v>0</v>
      </c>
      <c r="AY96" s="129">
        <f>'SO 01.1 - Stavební část -...'!J38</f>
        <v>0</v>
      </c>
      <c r="AZ96" s="129">
        <f>'SO 01.1 - Stavební část -...'!F35</f>
        <v>0</v>
      </c>
      <c r="BA96" s="129">
        <f>'SO 01.1 - Stavební část -...'!F36</f>
        <v>0</v>
      </c>
      <c r="BB96" s="129">
        <f>'SO 01.1 - Stavební část -...'!F37</f>
        <v>0</v>
      </c>
      <c r="BC96" s="129">
        <f>'SO 01.1 - Stavební část -...'!F38</f>
        <v>0</v>
      </c>
      <c r="BD96" s="131">
        <f>'SO 01.1 - Stavební část -...'!F39</f>
        <v>0</v>
      </c>
      <c r="BE96" s="7"/>
      <c r="BT96" s="132" t="s">
        <v>85</v>
      </c>
      <c r="BV96" s="132" t="s">
        <v>79</v>
      </c>
      <c r="BW96" s="132" t="s">
        <v>90</v>
      </c>
      <c r="BX96" s="132" t="s">
        <v>5</v>
      </c>
      <c r="CL96" s="132" t="s">
        <v>1</v>
      </c>
      <c r="CM96" s="132" t="s">
        <v>87</v>
      </c>
    </row>
    <row r="97" s="7" customFormat="1" ht="24.75" customHeight="1">
      <c r="A97" s="120" t="s">
        <v>81</v>
      </c>
      <c r="B97" s="121"/>
      <c r="C97" s="122"/>
      <c r="D97" s="123" t="s">
        <v>91</v>
      </c>
      <c r="E97" s="123"/>
      <c r="F97" s="123"/>
      <c r="G97" s="123"/>
      <c r="H97" s="123"/>
      <c r="I97" s="124"/>
      <c r="J97" s="123" t="s">
        <v>92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'SO 01.2 - Stavební část -...'!J32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84</v>
      </c>
      <c r="AR97" s="127"/>
      <c r="AS97" s="128">
        <v>0</v>
      </c>
      <c r="AT97" s="129">
        <f>ROUND(SUM(AV97:AW97),2)</f>
        <v>0</v>
      </c>
      <c r="AU97" s="130">
        <f>'SO 01.2 - Stavební část -...'!P136</f>
        <v>0</v>
      </c>
      <c r="AV97" s="129">
        <f>'SO 01.2 - Stavební část -...'!J35</f>
        <v>0</v>
      </c>
      <c r="AW97" s="129">
        <f>'SO 01.2 - Stavební část -...'!J36</f>
        <v>0</v>
      </c>
      <c r="AX97" s="129">
        <f>'SO 01.2 - Stavební část -...'!J37</f>
        <v>0</v>
      </c>
      <c r="AY97" s="129">
        <f>'SO 01.2 - Stavební část -...'!J38</f>
        <v>0</v>
      </c>
      <c r="AZ97" s="129">
        <f>'SO 01.2 - Stavební část -...'!F35</f>
        <v>0</v>
      </c>
      <c r="BA97" s="129">
        <f>'SO 01.2 - Stavební část -...'!F36</f>
        <v>0</v>
      </c>
      <c r="BB97" s="129">
        <f>'SO 01.2 - Stavební část -...'!F37</f>
        <v>0</v>
      </c>
      <c r="BC97" s="129">
        <f>'SO 01.2 - Stavební část -...'!F38</f>
        <v>0</v>
      </c>
      <c r="BD97" s="131">
        <f>'SO 01.2 - Stavební část -...'!F39</f>
        <v>0</v>
      </c>
      <c r="BE97" s="7"/>
      <c r="BT97" s="132" t="s">
        <v>85</v>
      </c>
      <c r="BV97" s="132" t="s">
        <v>79</v>
      </c>
      <c r="BW97" s="132" t="s">
        <v>93</v>
      </c>
      <c r="BX97" s="132" t="s">
        <v>5</v>
      </c>
      <c r="CL97" s="132" t="s">
        <v>1</v>
      </c>
      <c r="CM97" s="132" t="s">
        <v>87</v>
      </c>
    </row>
    <row r="98" s="7" customFormat="1" ht="16.5" customHeight="1">
      <c r="A98" s="120" t="s">
        <v>81</v>
      </c>
      <c r="B98" s="121"/>
      <c r="C98" s="122"/>
      <c r="D98" s="123" t="s">
        <v>94</v>
      </c>
      <c r="E98" s="123"/>
      <c r="F98" s="123"/>
      <c r="G98" s="123"/>
      <c r="H98" s="123"/>
      <c r="I98" s="124"/>
      <c r="J98" s="123" t="s">
        <v>95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'SO 02 - Zdravotně technic...'!J32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84</v>
      </c>
      <c r="AR98" s="127"/>
      <c r="AS98" s="128">
        <v>0</v>
      </c>
      <c r="AT98" s="129">
        <f>ROUND(SUM(AV98:AW98),2)</f>
        <v>0</v>
      </c>
      <c r="AU98" s="130">
        <f>'SO 02 - Zdravotně technic...'!P136</f>
        <v>0</v>
      </c>
      <c r="AV98" s="129">
        <f>'SO 02 - Zdravotně technic...'!J35</f>
        <v>0</v>
      </c>
      <c r="AW98" s="129">
        <f>'SO 02 - Zdravotně technic...'!J36</f>
        <v>0</v>
      </c>
      <c r="AX98" s="129">
        <f>'SO 02 - Zdravotně technic...'!J37</f>
        <v>0</v>
      </c>
      <c r="AY98" s="129">
        <f>'SO 02 - Zdravotně technic...'!J38</f>
        <v>0</v>
      </c>
      <c r="AZ98" s="129">
        <f>'SO 02 - Zdravotně technic...'!F35</f>
        <v>0</v>
      </c>
      <c r="BA98" s="129">
        <f>'SO 02 - Zdravotně technic...'!F36</f>
        <v>0</v>
      </c>
      <c r="BB98" s="129">
        <f>'SO 02 - Zdravotně technic...'!F37</f>
        <v>0</v>
      </c>
      <c r="BC98" s="129">
        <f>'SO 02 - Zdravotně technic...'!F38</f>
        <v>0</v>
      </c>
      <c r="BD98" s="131">
        <f>'SO 02 - Zdravotně technic...'!F39</f>
        <v>0</v>
      </c>
      <c r="BE98" s="7"/>
      <c r="BT98" s="132" t="s">
        <v>85</v>
      </c>
      <c r="BV98" s="132" t="s">
        <v>79</v>
      </c>
      <c r="BW98" s="132" t="s">
        <v>96</v>
      </c>
      <c r="BX98" s="132" t="s">
        <v>5</v>
      </c>
      <c r="CL98" s="132" t="s">
        <v>1</v>
      </c>
      <c r="CM98" s="132" t="s">
        <v>87</v>
      </c>
    </row>
    <row r="99" s="7" customFormat="1" ht="16.5" customHeight="1">
      <c r="A99" s="120" t="s">
        <v>81</v>
      </c>
      <c r="B99" s="121"/>
      <c r="C99" s="122"/>
      <c r="D99" s="123" t="s">
        <v>97</v>
      </c>
      <c r="E99" s="123"/>
      <c r="F99" s="123"/>
      <c r="G99" s="123"/>
      <c r="H99" s="123"/>
      <c r="I99" s="124"/>
      <c r="J99" s="123" t="s">
        <v>98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'SO 03 - Vytápění'!J32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84</v>
      </c>
      <c r="AR99" s="127"/>
      <c r="AS99" s="128">
        <v>0</v>
      </c>
      <c r="AT99" s="129">
        <f>ROUND(SUM(AV99:AW99),2)</f>
        <v>0</v>
      </c>
      <c r="AU99" s="130">
        <f>'SO 03 - Vytápění'!P133</f>
        <v>0</v>
      </c>
      <c r="AV99" s="129">
        <f>'SO 03 - Vytápění'!J35</f>
        <v>0</v>
      </c>
      <c r="AW99" s="129">
        <f>'SO 03 - Vytápění'!J36</f>
        <v>0</v>
      </c>
      <c r="AX99" s="129">
        <f>'SO 03 - Vytápění'!J37</f>
        <v>0</v>
      </c>
      <c r="AY99" s="129">
        <f>'SO 03 - Vytápění'!J38</f>
        <v>0</v>
      </c>
      <c r="AZ99" s="129">
        <f>'SO 03 - Vytápění'!F35</f>
        <v>0</v>
      </c>
      <c r="BA99" s="129">
        <f>'SO 03 - Vytápění'!F36</f>
        <v>0</v>
      </c>
      <c r="BB99" s="129">
        <f>'SO 03 - Vytápění'!F37</f>
        <v>0</v>
      </c>
      <c r="BC99" s="129">
        <f>'SO 03 - Vytápění'!F38</f>
        <v>0</v>
      </c>
      <c r="BD99" s="131">
        <f>'SO 03 - Vytápění'!F39</f>
        <v>0</v>
      </c>
      <c r="BE99" s="7"/>
      <c r="BT99" s="132" t="s">
        <v>85</v>
      </c>
      <c r="BV99" s="132" t="s">
        <v>79</v>
      </c>
      <c r="BW99" s="132" t="s">
        <v>99</v>
      </c>
      <c r="BX99" s="132" t="s">
        <v>5</v>
      </c>
      <c r="CL99" s="132" t="s">
        <v>1</v>
      </c>
      <c r="CM99" s="132" t="s">
        <v>87</v>
      </c>
    </row>
    <row r="100" s="7" customFormat="1" ht="16.5" customHeight="1">
      <c r="A100" s="120" t="s">
        <v>81</v>
      </c>
      <c r="B100" s="121"/>
      <c r="C100" s="122"/>
      <c r="D100" s="123" t="s">
        <v>100</v>
      </c>
      <c r="E100" s="123"/>
      <c r="F100" s="123"/>
      <c r="G100" s="123"/>
      <c r="H100" s="123"/>
      <c r="I100" s="124"/>
      <c r="J100" s="123" t="s">
        <v>101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5">
        <f>'SO 04 - Elektroinstalace ...'!J32</f>
        <v>0</v>
      </c>
      <c r="AH100" s="124"/>
      <c r="AI100" s="124"/>
      <c r="AJ100" s="124"/>
      <c r="AK100" s="124"/>
      <c r="AL100" s="124"/>
      <c r="AM100" s="124"/>
      <c r="AN100" s="125">
        <f>SUM(AG100,AT100)</f>
        <v>0</v>
      </c>
      <c r="AO100" s="124"/>
      <c r="AP100" s="124"/>
      <c r="AQ100" s="126" t="s">
        <v>84</v>
      </c>
      <c r="AR100" s="127"/>
      <c r="AS100" s="128">
        <v>0</v>
      </c>
      <c r="AT100" s="129">
        <f>ROUND(SUM(AV100:AW100),2)</f>
        <v>0</v>
      </c>
      <c r="AU100" s="130">
        <f>'SO 04 - Elektroinstalace ...'!P137</f>
        <v>0</v>
      </c>
      <c r="AV100" s="129">
        <f>'SO 04 - Elektroinstalace ...'!J35</f>
        <v>0</v>
      </c>
      <c r="AW100" s="129">
        <f>'SO 04 - Elektroinstalace ...'!J36</f>
        <v>0</v>
      </c>
      <c r="AX100" s="129">
        <f>'SO 04 - Elektroinstalace ...'!J37</f>
        <v>0</v>
      </c>
      <c r="AY100" s="129">
        <f>'SO 04 - Elektroinstalace ...'!J38</f>
        <v>0</v>
      </c>
      <c r="AZ100" s="129">
        <f>'SO 04 - Elektroinstalace ...'!F35</f>
        <v>0</v>
      </c>
      <c r="BA100" s="129">
        <f>'SO 04 - Elektroinstalace ...'!F36</f>
        <v>0</v>
      </c>
      <c r="BB100" s="129">
        <f>'SO 04 - Elektroinstalace ...'!F37</f>
        <v>0</v>
      </c>
      <c r="BC100" s="129">
        <f>'SO 04 - Elektroinstalace ...'!F38</f>
        <v>0</v>
      </c>
      <c r="BD100" s="131">
        <f>'SO 04 - Elektroinstalace ...'!F39</f>
        <v>0</v>
      </c>
      <c r="BE100" s="7"/>
      <c r="BT100" s="132" t="s">
        <v>85</v>
      </c>
      <c r="BV100" s="132" t="s">
        <v>79</v>
      </c>
      <c r="BW100" s="132" t="s">
        <v>102</v>
      </c>
      <c r="BX100" s="132" t="s">
        <v>5</v>
      </c>
      <c r="CL100" s="132" t="s">
        <v>1</v>
      </c>
      <c r="CM100" s="132" t="s">
        <v>87</v>
      </c>
    </row>
    <row r="101" s="7" customFormat="1" ht="16.5" customHeight="1">
      <c r="A101" s="120" t="s">
        <v>81</v>
      </c>
      <c r="B101" s="121"/>
      <c r="C101" s="122"/>
      <c r="D101" s="123" t="s">
        <v>103</v>
      </c>
      <c r="E101" s="123"/>
      <c r="F101" s="123"/>
      <c r="G101" s="123"/>
      <c r="H101" s="123"/>
      <c r="I101" s="124"/>
      <c r="J101" s="123" t="s">
        <v>104</v>
      </c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23"/>
      <c r="AA101" s="123"/>
      <c r="AB101" s="123"/>
      <c r="AC101" s="123"/>
      <c r="AD101" s="123"/>
      <c r="AE101" s="123"/>
      <c r="AF101" s="123"/>
      <c r="AG101" s="125">
        <f>'SO 05 - Elektroinstalace ...'!J32</f>
        <v>0</v>
      </c>
      <c r="AH101" s="124"/>
      <c r="AI101" s="124"/>
      <c r="AJ101" s="124"/>
      <c r="AK101" s="124"/>
      <c r="AL101" s="124"/>
      <c r="AM101" s="124"/>
      <c r="AN101" s="125">
        <f>SUM(AG101,AT101)</f>
        <v>0</v>
      </c>
      <c r="AO101" s="124"/>
      <c r="AP101" s="124"/>
      <c r="AQ101" s="126" t="s">
        <v>84</v>
      </c>
      <c r="AR101" s="127"/>
      <c r="AS101" s="128">
        <v>0</v>
      </c>
      <c r="AT101" s="129">
        <f>ROUND(SUM(AV101:AW101),2)</f>
        <v>0</v>
      </c>
      <c r="AU101" s="130">
        <f>'SO 05 - Elektroinstalace ...'!P132</f>
        <v>0</v>
      </c>
      <c r="AV101" s="129">
        <f>'SO 05 - Elektroinstalace ...'!J35</f>
        <v>0</v>
      </c>
      <c r="AW101" s="129">
        <f>'SO 05 - Elektroinstalace ...'!J36</f>
        <v>0</v>
      </c>
      <c r="AX101" s="129">
        <f>'SO 05 - Elektroinstalace ...'!J37</f>
        <v>0</v>
      </c>
      <c r="AY101" s="129">
        <f>'SO 05 - Elektroinstalace ...'!J38</f>
        <v>0</v>
      </c>
      <c r="AZ101" s="129">
        <f>'SO 05 - Elektroinstalace ...'!F35</f>
        <v>0</v>
      </c>
      <c r="BA101" s="129">
        <f>'SO 05 - Elektroinstalace ...'!F36</f>
        <v>0</v>
      </c>
      <c r="BB101" s="129">
        <f>'SO 05 - Elektroinstalace ...'!F37</f>
        <v>0</v>
      </c>
      <c r="BC101" s="129">
        <f>'SO 05 - Elektroinstalace ...'!F38</f>
        <v>0</v>
      </c>
      <c r="BD101" s="131">
        <f>'SO 05 - Elektroinstalace ...'!F39</f>
        <v>0</v>
      </c>
      <c r="BE101" s="7"/>
      <c r="BT101" s="132" t="s">
        <v>85</v>
      </c>
      <c r="BV101" s="132" t="s">
        <v>79</v>
      </c>
      <c r="BW101" s="132" t="s">
        <v>105</v>
      </c>
      <c r="BX101" s="132" t="s">
        <v>5</v>
      </c>
      <c r="CL101" s="132" t="s">
        <v>1</v>
      </c>
      <c r="CM101" s="132" t="s">
        <v>87</v>
      </c>
    </row>
    <row r="102" s="7" customFormat="1" ht="16.5" customHeight="1">
      <c r="A102" s="120" t="s">
        <v>81</v>
      </c>
      <c r="B102" s="121"/>
      <c r="C102" s="122"/>
      <c r="D102" s="123" t="s">
        <v>106</v>
      </c>
      <c r="E102" s="123"/>
      <c r="F102" s="123"/>
      <c r="G102" s="123"/>
      <c r="H102" s="123"/>
      <c r="I102" s="124"/>
      <c r="J102" s="123" t="s">
        <v>107</v>
      </c>
      <c r="K102" s="123"/>
      <c r="L102" s="123"/>
      <c r="M102" s="123"/>
      <c r="N102" s="123"/>
      <c r="O102" s="123"/>
      <c r="P102" s="123"/>
      <c r="Q102" s="123"/>
      <c r="R102" s="123"/>
      <c r="S102" s="123"/>
      <c r="T102" s="123"/>
      <c r="U102" s="123"/>
      <c r="V102" s="123"/>
      <c r="W102" s="123"/>
      <c r="X102" s="123"/>
      <c r="Y102" s="123"/>
      <c r="Z102" s="123"/>
      <c r="AA102" s="123"/>
      <c r="AB102" s="123"/>
      <c r="AC102" s="123"/>
      <c r="AD102" s="123"/>
      <c r="AE102" s="123"/>
      <c r="AF102" s="123"/>
      <c r="AG102" s="125">
        <f>'SO 07 - Vedlejší rozpočto...'!J32</f>
        <v>0</v>
      </c>
      <c r="AH102" s="124"/>
      <c r="AI102" s="124"/>
      <c r="AJ102" s="124"/>
      <c r="AK102" s="124"/>
      <c r="AL102" s="124"/>
      <c r="AM102" s="124"/>
      <c r="AN102" s="125">
        <f>SUM(AG102,AT102)</f>
        <v>0</v>
      </c>
      <c r="AO102" s="124"/>
      <c r="AP102" s="124"/>
      <c r="AQ102" s="126" t="s">
        <v>84</v>
      </c>
      <c r="AR102" s="127"/>
      <c r="AS102" s="133">
        <v>0</v>
      </c>
      <c r="AT102" s="134">
        <f>ROUND(SUM(AV102:AW102),2)</f>
        <v>0</v>
      </c>
      <c r="AU102" s="135">
        <f>'SO 07 - Vedlejší rozpočto...'!P132</f>
        <v>0</v>
      </c>
      <c r="AV102" s="134">
        <f>'SO 07 - Vedlejší rozpočto...'!J35</f>
        <v>0</v>
      </c>
      <c r="AW102" s="134">
        <f>'SO 07 - Vedlejší rozpočto...'!J36</f>
        <v>0</v>
      </c>
      <c r="AX102" s="134">
        <f>'SO 07 - Vedlejší rozpočto...'!J37</f>
        <v>0</v>
      </c>
      <c r="AY102" s="134">
        <f>'SO 07 - Vedlejší rozpočto...'!J38</f>
        <v>0</v>
      </c>
      <c r="AZ102" s="134">
        <f>'SO 07 - Vedlejší rozpočto...'!F35</f>
        <v>0</v>
      </c>
      <c r="BA102" s="134">
        <f>'SO 07 - Vedlejší rozpočto...'!F36</f>
        <v>0</v>
      </c>
      <c r="BB102" s="134">
        <f>'SO 07 - Vedlejší rozpočto...'!F37</f>
        <v>0</v>
      </c>
      <c r="BC102" s="134">
        <f>'SO 07 - Vedlejší rozpočto...'!F38</f>
        <v>0</v>
      </c>
      <c r="BD102" s="136">
        <f>'SO 07 - Vedlejší rozpočto...'!F39</f>
        <v>0</v>
      </c>
      <c r="BE102" s="7"/>
      <c r="BT102" s="132" t="s">
        <v>85</v>
      </c>
      <c r="BV102" s="132" t="s">
        <v>79</v>
      </c>
      <c r="BW102" s="132" t="s">
        <v>108</v>
      </c>
      <c r="BX102" s="132" t="s">
        <v>5</v>
      </c>
      <c r="CL102" s="132" t="s">
        <v>1</v>
      </c>
      <c r="CM102" s="132" t="s">
        <v>87</v>
      </c>
    </row>
    <row r="103" s="2" customFormat="1" ht="30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F103" s="41"/>
      <c r="AG103" s="41"/>
      <c r="AH103" s="41"/>
      <c r="AI103" s="41"/>
      <c r="AJ103" s="41"/>
      <c r="AK103" s="41"/>
      <c r="AL103" s="41"/>
      <c r="AM103" s="41"/>
      <c r="AN103" s="41"/>
      <c r="AO103" s="41"/>
      <c r="AP103" s="41"/>
      <c r="AQ103" s="41"/>
      <c r="AR103" s="45"/>
      <c r="AS103" s="39"/>
      <c r="AT103" s="39"/>
      <c r="AU103" s="39"/>
      <c r="AV103" s="39"/>
      <c r="AW103" s="39"/>
      <c r="AX103" s="39"/>
      <c r="AY103" s="39"/>
      <c r="AZ103" s="39"/>
      <c r="BA103" s="39"/>
      <c r="BB103" s="39"/>
      <c r="BC103" s="39"/>
      <c r="BD103" s="39"/>
      <c r="B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8"/>
      <c r="M104" s="68"/>
      <c r="N104" s="68"/>
      <c r="O104" s="68"/>
      <c r="P104" s="68"/>
      <c r="Q104" s="68"/>
      <c r="R104" s="68"/>
      <c r="S104" s="68"/>
      <c r="T104" s="68"/>
      <c r="U104" s="68"/>
      <c r="V104" s="68"/>
      <c r="W104" s="68"/>
      <c r="X104" s="68"/>
      <c r="Y104" s="68"/>
      <c r="Z104" s="68"/>
      <c r="AA104" s="68"/>
      <c r="AB104" s="68"/>
      <c r="AC104" s="68"/>
      <c r="AD104" s="68"/>
      <c r="AE104" s="68"/>
      <c r="AF104" s="68"/>
      <c r="AG104" s="68"/>
      <c r="AH104" s="68"/>
      <c r="AI104" s="68"/>
      <c r="AJ104" s="68"/>
      <c r="AK104" s="68"/>
      <c r="AL104" s="68"/>
      <c r="AM104" s="68"/>
      <c r="AN104" s="68"/>
      <c r="AO104" s="68"/>
      <c r="AP104" s="68"/>
      <c r="AQ104" s="68"/>
      <c r="AR104" s="45"/>
      <c r="AS104" s="39"/>
      <c r="AT104" s="39"/>
      <c r="AU104" s="39"/>
      <c r="AV104" s="39"/>
      <c r="AW104" s="39"/>
      <c r="AX104" s="39"/>
      <c r="AY104" s="39"/>
      <c r="AZ104" s="39"/>
      <c r="BA104" s="39"/>
      <c r="BB104" s="39"/>
      <c r="BC104" s="39"/>
      <c r="BD104" s="39"/>
      <c r="BE104" s="39"/>
    </row>
  </sheetData>
  <sheetProtection sheet="1" formatColumns="0" formatRows="0" objects="1" scenarios="1" spinCount="100000" saltValue="+5LwHpP1Y87wsC49r09ecvbzOV/vZsvzD2jrNZ9rvEsMZpAudOhrbxOTNIXbeIgxUeN0nih+QN6vQCyWq2utjQ==" hashValue="QV8G79rtjtqb3qp4TloHYzLNvTVped0P+cHtXCQM1FqQKKnucZo7fvFwdOFirFj7v2iQO+Ovq9wbR4cHvwVa4A==" algorithmName="SHA-512" password="CC35"/>
  <mergeCells count="70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102:AP102"/>
    <mergeCell ref="AG102:AM102"/>
    <mergeCell ref="D102:H102"/>
    <mergeCell ref="J102:AF102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1 - Stavební část - o...'!C2" display="/"/>
    <hyperlink ref="A96" location="'SO 01.1 - Stavební část -...'!C2" display="/"/>
    <hyperlink ref="A97" location="'SO 01.2 - Stavební část -...'!C2" display="/"/>
    <hyperlink ref="A98" location="'SO 02 - Zdravotně technic...'!C2" display="/"/>
    <hyperlink ref="A99" location="'SO 03 - Vytápění'!C2" display="/"/>
    <hyperlink ref="A100" location="'SO 04 - Elektroinstalace ...'!C2" display="/"/>
    <hyperlink ref="A101" location="'SO 05 - Elektroinstalace ...'!C2" display="/"/>
    <hyperlink ref="A102" location="'SO 07 - Vedlejší rozpočt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s="1" customFormat="1" ht="24.96" customHeight="1">
      <c r="B4" s="21"/>
      <c r="D4" s="139" t="s">
        <v>109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Nástavba budovy MŠ a SPC Demlova 28, Jihlava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30" customHeight="1">
      <c r="A9" s="39"/>
      <c r="B9" s="45"/>
      <c r="C9" s="39"/>
      <c r="D9" s="39"/>
      <c r="E9" s="143" t="s">
        <v>111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2. 5. 2024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28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28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144" t="s">
        <v>112</v>
      </c>
      <c r="E30" s="39"/>
      <c r="F30" s="39"/>
      <c r="G30" s="39"/>
      <c r="H30" s="39"/>
      <c r="I30" s="39"/>
      <c r="J30" s="151">
        <f>J96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52" t="s">
        <v>113</v>
      </c>
      <c r="E31" s="39"/>
      <c r="F31" s="39"/>
      <c r="G31" s="39"/>
      <c r="H31" s="39"/>
      <c r="I31" s="39"/>
      <c r="J31" s="151">
        <f>J122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37</v>
      </c>
      <c r="E32" s="39"/>
      <c r="F32" s="39"/>
      <c r="G32" s="39"/>
      <c r="H32" s="39"/>
      <c r="I32" s="39"/>
      <c r="J32" s="154">
        <f>ROUND(J30 + J31,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0"/>
      <c r="E33" s="150"/>
      <c r="F33" s="150"/>
      <c r="G33" s="150"/>
      <c r="H33" s="150"/>
      <c r="I33" s="150"/>
      <c r="J33" s="150"/>
      <c r="K33" s="15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39</v>
      </c>
      <c r="G34" s="39"/>
      <c r="H34" s="39"/>
      <c r="I34" s="155" t="s">
        <v>38</v>
      </c>
      <c r="J34" s="155" t="s">
        <v>40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41</v>
      </c>
      <c r="E35" s="141" t="s">
        <v>42</v>
      </c>
      <c r="F35" s="157">
        <f>ROUND((SUM(BE122:BE129) + SUM(BE149:BE738)),  2)</f>
        <v>0</v>
      </c>
      <c r="G35" s="39"/>
      <c r="H35" s="39"/>
      <c r="I35" s="158">
        <v>0.20999999999999999</v>
      </c>
      <c r="J35" s="157">
        <f>ROUND(((SUM(BE122:BE129) + SUM(BE149:BE738))*I35),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1" t="s">
        <v>43</v>
      </c>
      <c r="F36" s="157">
        <f>ROUND((SUM(BF122:BF129) + SUM(BF149:BF738)),  2)</f>
        <v>0</v>
      </c>
      <c r="G36" s="39"/>
      <c r="H36" s="39"/>
      <c r="I36" s="158">
        <v>0.12</v>
      </c>
      <c r="J36" s="157">
        <f>ROUND(((SUM(BF122:BF129) + SUM(BF149:BF738))*I36),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44</v>
      </c>
      <c r="F37" s="157">
        <f>ROUND((SUM(BG122:BG129) + SUM(BG149:BG738)),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1" t="s">
        <v>45</v>
      </c>
      <c r="F38" s="157">
        <f>ROUND((SUM(BH122:BH129) + SUM(BH149:BH738)),  2)</f>
        <v>0</v>
      </c>
      <c r="G38" s="39"/>
      <c r="H38" s="39"/>
      <c r="I38" s="158">
        <v>0.12</v>
      </c>
      <c r="J38" s="157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1" t="s">
        <v>46</v>
      </c>
      <c r="F39" s="157">
        <f>ROUND((SUM(BI122:BI129) + SUM(BI149:BI738)),  2)</f>
        <v>0</v>
      </c>
      <c r="G39" s="39"/>
      <c r="H39" s="39"/>
      <c r="I39" s="158">
        <v>0</v>
      </c>
      <c r="J39" s="157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47</v>
      </c>
      <c r="E41" s="161"/>
      <c r="F41" s="161"/>
      <c r="G41" s="162" t="s">
        <v>48</v>
      </c>
      <c r="H41" s="163" t="s">
        <v>49</v>
      </c>
      <c r="I41" s="161"/>
      <c r="J41" s="164">
        <f>SUM(J32:J39)</f>
        <v>0</v>
      </c>
      <c r="K41" s="165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6" t="s">
        <v>50</v>
      </c>
      <c r="E50" s="167"/>
      <c r="F50" s="167"/>
      <c r="G50" s="166" t="s">
        <v>51</v>
      </c>
      <c r="H50" s="167"/>
      <c r="I50" s="167"/>
      <c r="J50" s="167"/>
      <c r="K50" s="167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8" t="s">
        <v>52</v>
      </c>
      <c r="E61" s="169"/>
      <c r="F61" s="170" t="s">
        <v>53</v>
      </c>
      <c r="G61" s="168" t="s">
        <v>52</v>
      </c>
      <c r="H61" s="169"/>
      <c r="I61" s="169"/>
      <c r="J61" s="171" t="s">
        <v>53</v>
      </c>
      <c r="K61" s="169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6" t="s">
        <v>54</v>
      </c>
      <c r="E65" s="172"/>
      <c r="F65" s="172"/>
      <c r="G65" s="166" t="s">
        <v>55</v>
      </c>
      <c r="H65" s="172"/>
      <c r="I65" s="172"/>
      <c r="J65" s="172"/>
      <c r="K65" s="17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8" t="s">
        <v>52</v>
      </c>
      <c r="E76" s="169"/>
      <c r="F76" s="170" t="s">
        <v>53</v>
      </c>
      <c r="G76" s="168" t="s">
        <v>52</v>
      </c>
      <c r="H76" s="169"/>
      <c r="I76" s="169"/>
      <c r="J76" s="171" t="s">
        <v>53</v>
      </c>
      <c r="K76" s="169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7" t="str">
        <f>E7</f>
        <v>Nástavba budovy MŠ a SPC Demlova 28, Jihlava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30" customHeight="1">
      <c r="A87" s="39"/>
      <c r="B87" s="40"/>
      <c r="C87" s="41"/>
      <c r="D87" s="41"/>
      <c r="E87" s="77" t="str">
        <f>E9</f>
        <v>SO 01 - Stavební část - ostat stav práce - způsobilé výdaje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k. ú. Jihlava</v>
      </c>
      <c r="G89" s="41"/>
      <c r="H89" s="41"/>
      <c r="I89" s="33" t="s">
        <v>22</v>
      </c>
      <c r="J89" s="80" t="str">
        <f>IF(J12="","",J12)</f>
        <v>2. 5. 2024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Statutární město Jihlava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8" t="s">
        <v>115</v>
      </c>
      <c r="D94" s="179"/>
      <c r="E94" s="179"/>
      <c r="F94" s="179"/>
      <c r="G94" s="179"/>
      <c r="H94" s="179"/>
      <c r="I94" s="179"/>
      <c r="J94" s="180" t="s">
        <v>116</v>
      </c>
      <c r="K94" s="179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1" t="s">
        <v>117</v>
      </c>
      <c r="D96" s="41"/>
      <c r="E96" s="41"/>
      <c r="F96" s="41"/>
      <c r="G96" s="41"/>
      <c r="H96" s="41"/>
      <c r="I96" s="41"/>
      <c r="J96" s="111">
        <f>J149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118</v>
      </c>
    </row>
    <row r="97" s="9" customFormat="1" ht="24.96" customHeight="1">
      <c r="A97" s="9"/>
      <c r="B97" s="182"/>
      <c r="C97" s="183"/>
      <c r="D97" s="184" t="s">
        <v>119</v>
      </c>
      <c r="E97" s="185"/>
      <c r="F97" s="185"/>
      <c r="G97" s="185"/>
      <c r="H97" s="185"/>
      <c r="I97" s="185"/>
      <c r="J97" s="186">
        <f>J150</f>
        <v>0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8"/>
      <c r="C98" s="189"/>
      <c r="D98" s="190" t="s">
        <v>120</v>
      </c>
      <c r="E98" s="191"/>
      <c r="F98" s="191"/>
      <c r="G98" s="191"/>
      <c r="H98" s="191"/>
      <c r="I98" s="191"/>
      <c r="J98" s="192">
        <f>J151</f>
        <v>0</v>
      </c>
      <c r="K98" s="189"/>
      <c r="L98" s="19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8"/>
      <c r="C99" s="189"/>
      <c r="D99" s="190" t="s">
        <v>121</v>
      </c>
      <c r="E99" s="191"/>
      <c r="F99" s="191"/>
      <c r="G99" s="191"/>
      <c r="H99" s="191"/>
      <c r="I99" s="191"/>
      <c r="J99" s="192">
        <f>J176</f>
        <v>0</v>
      </c>
      <c r="K99" s="189"/>
      <c r="L99" s="19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8"/>
      <c r="C100" s="189"/>
      <c r="D100" s="190" t="s">
        <v>122</v>
      </c>
      <c r="E100" s="191"/>
      <c r="F100" s="191"/>
      <c r="G100" s="191"/>
      <c r="H100" s="191"/>
      <c r="I100" s="191"/>
      <c r="J100" s="192">
        <f>J208</f>
        <v>0</v>
      </c>
      <c r="K100" s="189"/>
      <c r="L100" s="19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8"/>
      <c r="C101" s="189"/>
      <c r="D101" s="190" t="s">
        <v>123</v>
      </c>
      <c r="E101" s="191"/>
      <c r="F101" s="191"/>
      <c r="G101" s="191"/>
      <c r="H101" s="191"/>
      <c r="I101" s="191"/>
      <c r="J101" s="192">
        <f>J314</f>
        <v>0</v>
      </c>
      <c r="K101" s="189"/>
      <c r="L101" s="19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8"/>
      <c r="C102" s="189"/>
      <c r="D102" s="190" t="s">
        <v>124</v>
      </c>
      <c r="E102" s="191"/>
      <c r="F102" s="191"/>
      <c r="G102" s="191"/>
      <c r="H102" s="191"/>
      <c r="I102" s="191"/>
      <c r="J102" s="192">
        <f>J358</f>
        <v>0</v>
      </c>
      <c r="K102" s="189"/>
      <c r="L102" s="19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8"/>
      <c r="C103" s="189"/>
      <c r="D103" s="190" t="s">
        <v>125</v>
      </c>
      <c r="E103" s="191"/>
      <c r="F103" s="191"/>
      <c r="G103" s="191"/>
      <c r="H103" s="191"/>
      <c r="I103" s="191"/>
      <c r="J103" s="192">
        <f>J486</f>
        <v>0</v>
      </c>
      <c r="K103" s="189"/>
      <c r="L103" s="19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8"/>
      <c r="C104" s="189"/>
      <c r="D104" s="190" t="s">
        <v>126</v>
      </c>
      <c r="E104" s="191"/>
      <c r="F104" s="191"/>
      <c r="G104" s="191"/>
      <c r="H104" s="191"/>
      <c r="I104" s="191"/>
      <c r="J104" s="192">
        <f>J521</f>
        <v>0</v>
      </c>
      <c r="K104" s="189"/>
      <c r="L104" s="19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8"/>
      <c r="C105" s="189"/>
      <c r="D105" s="190" t="s">
        <v>127</v>
      </c>
      <c r="E105" s="191"/>
      <c r="F105" s="191"/>
      <c r="G105" s="191"/>
      <c r="H105" s="191"/>
      <c r="I105" s="191"/>
      <c r="J105" s="192">
        <f>J523</f>
        <v>0</v>
      </c>
      <c r="K105" s="189"/>
      <c r="L105" s="19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2"/>
      <c r="C106" s="183"/>
      <c r="D106" s="184" t="s">
        <v>128</v>
      </c>
      <c r="E106" s="185"/>
      <c r="F106" s="185"/>
      <c r="G106" s="185"/>
      <c r="H106" s="185"/>
      <c r="I106" s="185"/>
      <c r="J106" s="186">
        <f>J531</f>
        <v>0</v>
      </c>
      <c r="K106" s="183"/>
      <c r="L106" s="187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8"/>
      <c r="C107" s="189"/>
      <c r="D107" s="190" t="s">
        <v>129</v>
      </c>
      <c r="E107" s="191"/>
      <c r="F107" s="191"/>
      <c r="G107" s="191"/>
      <c r="H107" s="191"/>
      <c r="I107" s="191"/>
      <c r="J107" s="192">
        <f>J532</f>
        <v>0</v>
      </c>
      <c r="K107" s="189"/>
      <c r="L107" s="19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8"/>
      <c r="C108" s="189"/>
      <c r="D108" s="190" t="s">
        <v>130</v>
      </c>
      <c r="E108" s="191"/>
      <c r="F108" s="191"/>
      <c r="G108" s="191"/>
      <c r="H108" s="191"/>
      <c r="I108" s="191"/>
      <c r="J108" s="192">
        <f>J558</f>
        <v>0</v>
      </c>
      <c r="K108" s="189"/>
      <c r="L108" s="19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8"/>
      <c r="C109" s="189"/>
      <c r="D109" s="190" t="s">
        <v>131</v>
      </c>
      <c r="E109" s="191"/>
      <c r="F109" s="191"/>
      <c r="G109" s="191"/>
      <c r="H109" s="191"/>
      <c r="I109" s="191"/>
      <c r="J109" s="192">
        <f>J561</f>
        <v>0</v>
      </c>
      <c r="K109" s="189"/>
      <c r="L109" s="19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8"/>
      <c r="C110" s="189"/>
      <c r="D110" s="190" t="s">
        <v>132</v>
      </c>
      <c r="E110" s="191"/>
      <c r="F110" s="191"/>
      <c r="G110" s="191"/>
      <c r="H110" s="191"/>
      <c r="I110" s="191"/>
      <c r="J110" s="192">
        <f>J572</f>
        <v>0</v>
      </c>
      <c r="K110" s="189"/>
      <c r="L110" s="19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8"/>
      <c r="C111" s="189"/>
      <c r="D111" s="190" t="s">
        <v>133</v>
      </c>
      <c r="E111" s="191"/>
      <c r="F111" s="191"/>
      <c r="G111" s="191"/>
      <c r="H111" s="191"/>
      <c r="I111" s="191"/>
      <c r="J111" s="192">
        <f>J589</f>
        <v>0</v>
      </c>
      <c r="K111" s="189"/>
      <c r="L111" s="19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8"/>
      <c r="C112" s="189"/>
      <c r="D112" s="190" t="s">
        <v>134</v>
      </c>
      <c r="E112" s="191"/>
      <c r="F112" s="191"/>
      <c r="G112" s="191"/>
      <c r="H112" s="191"/>
      <c r="I112" s="191"/>
      <c r="J112" s="192">
        <f>J597</f>
        <v>0</v>
      </c>
      <c r="K112" s="189"/>
      <c r="L112" s="19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8"/>
      <c r="C113" s="189"/>
      <c r="D113" s="190" t="s">
        <v>135</v>
      </c>
      <c r="E113" s="191"/>
      <c r="F113" s="191"/>
      <c r="G113" s="191"/>
      <c r="H113" s="191"/>
      <c r="I113" s="191"/>
      <c r="J113" s="192">
        <f>J653</f>
        <v>0</v>
      </c>
      <c r="K113" s="189"/>
      <c r="L113" s="19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8"/>
      <c r="C114" s="189"/>
      <c r="D114" s="190" t="s">
        <v>136</v>
      </c>
      <c r="E114" s="191"/>
      <c r="F114" s="191"/>
      <c r="G114" s="191"/>
      <c r="H114" s="191"/>
      <c r="I114" s="191"/>
      <c r="J114" s="192">
        <f>J659</f>
        <v>0</v>
      </c>
      <c r="K114" s="189"/>
      <c r="L114" s="19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8"/>
      <c r="C115" s="189"/>
      <c r="D115" s="190" t="s">
        <v>137</v>
      </c>
      <c r="E115" s="191"/>
      <c r="F115" s="191"/>
      <c r="G115" s="191"/>
      <c r="H115" s="191"/>
      <c r="I115" s="191"/>
      <c r="J115" s="192">
        <f>J692</f>
        <v>0</v>
      </c>
      <c r="K115" s="189"/>
      <c r="L115" s="19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8"/>
      <c r="C116" s="189"/>
      <c r="D116" s="190" t="s">
        <v>138</v>
      </c>
      <c r="E116" s="191"/>
      <c r="F116" s="191"/>
      <c r="G116" s="191"/>
      <c r="H116" s="191"/>
      <c r="I116" s="191"/>
      <c r="J116" s="192">
        <f>J709</f>
        <v>0</v>
      </c>
      <c r="K116" s="189"/>
      <c r="L116" s="19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8"/>
      <c r="C117" s="189"/>
      <c r="D117" s="190" t="s">
        <v>139</v>
      </c>
      <c r="E117" s="191"/>
      <c r="F117" s="191"/>
      <c r="G117" s="191"/>
      <c r="H117" s="191"/>
      <c r="I117" s="191"/>
      <c r="J117" s="192">
        <f>J721</f>
        <v>0</v>
      </c>
      <c r="K117" s="189"/>
      <c r="L117" s="19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9" customFormat="1" ht="24.96" customHeight="1">
      <c r="A118" s="9"/>
      <c r="B118" s="182"/>
      <c r="C118" s="183"/>
      <c r="D118" s="184" t="s">
        <v>140</v>
      </c>
      <c r="E118" s="185"/>
      <c r="F118" s="185"/>
      <c r="G118" s="185"/>
      <c r="H118" s="185"/>
      <c r="I118" s="185"/>
      <c r="J118" s="186">
        <f>J736</f>
        <v>0</v>
      </c>
      <c r="K118" s="183"/>
      <c r="L118" s="187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="10" customFormat="1" ht="19.92" customHeight="1">
      <c r="A119" s="10"/>
      <c r="B119" s="188"/>
      <c r="C119" s="189"/>
      <c r="D119" s="190" t="s">
        <v>141</v>
      </c>
      <c r="E119" s="191"/>
      <c r="F119" s="191"/>
      <c r="G119" s="191"/>
      <c r="H119" s="191"/>
      <c r="I119" s="191"/>
      <c r="J119" s="192">
        <f>J737</f>
        <v>0</v>
      </c>
      <c r="K119" s="189"/>
      <c r="L119" s="193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2" customFormat="1" ht="21.84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29.28" customHeight="1">
      <c r="A122" s="39"/>
      <c r="B122" s="40"/>
      <c r="C122" s="181" t="s">
        <v>142</v>
      </c>
      <c r="D122" s="41"/>
      <c r="E122" s="41"/>
      <c r="F122" s="41"/>
      <c r="G122" s="41"/>
      <c r="H122" s="41"/>
      <c r="I122" s="41"/>
      <c r="J122" s="194">
        <f>ROUND(J123 + J124 + J125 + J126 + J127 + J128,2)</f>
        <v>0</v>
      </c>
      <c r="K122" s="41"/>
      <c r="L122" s="64"/>
      <c r="N122" s="195" t="s">
        <v>41</v>
      </c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8" customHeight="1">
      <c r="A123" s="39"/>
      <c r="B123" s="40"/>
      <c r="C123" s="41"/>
      <c r="D123" s="196" t="s">
        <v>143</v>
      </c>
      <c r="E123" s="197"/>
      <c r="F123" s="197"/>
      <c r="G123" s="41"/>
      <c r="H123" s="41"/>
      <c r="I123" s="41"/>
      <c r="J123" s="198">
        <v>0</v>
      </c>
      <c r="K123" s="41"/>
      <c r="L123" s="199"/>
      <c r="M123" s="200"/>
      <c r="N123" s="201" t="s">
        <v>42</v>
      </c>
      <c r="O123" s="200"/>
      <c r="P123" s="200"/>
      <c r="Q123" s="200"/>
      <c r="R123" s="200"/>
      <c r="S123" s="202"/>
      <c r="T123" s="202"/>
      <c r="U123" s="202"/>
      <c r="V123" s="202"/>
      <c r="W123" s="202"/>
      <c r="X123" s="202"/>
      <c r="Y123" s="202"/>
      <c r="Z123" s="202"/>
      <c r="AA123" s="202"/>
      <c r="AB123" s="202"/>
      <c r="AC123" s="202"/>
      <c r="AD123" s="202"/>
      <c r="AE123" s="202"/>
      <c r="AF123" s="200"/>
      <c r="AG123" s="200"/>
      <c r="AH123" s="200"/>
      <c r="AI123" s="200"/>
      <c r="AJ123" s="200"/>
      <c r="AK123" s="200"/>
      <c r="AL123" s="200"/>
      <c r="AM123" s="200"/>
      <c r="AN123" s="200"/>
      <c r="AO123" s="200"/>
      <c r="AP123" s="200"/>
      <c r="AQ123" s="200"/>
      <c r="AR123" s="200"/>
      <c r="AS123" s="200"/>
      <c r="AT123" s="200"/>
      <c r="AU123" s="200"/>
      <c r="AV123" s="200"/>
      <c r="AW123" s="200"/>
      <c r="AX123" s="200"/>
      <c r="AY123" s="203" t="s">
        <v>144</v>
      </c>
      <c r="AZ123" s="200"/>
      <c r="BA123" s="200"/>
      <c r="BB123" s="200"/>
      <c r="BC123" s="200"/>
      <c r="BD123" s="200"/>
      <c r="BE123" s="204">
        <f>IF(N123="základní",J123,0)</f>
        <v>0</v>
      </c>
      <c r="BF123" s="204">
        <f>IF(N123="snížená",J123,0)</f>
        <v>0</v>
      </c>
      <c r="BG123" s="204">
        <f>IF(N123="zákl. přenesená",J123,0)</f>
        <v>0</v>
      </c>
      <c r="BH123" s="204">
        <f>IF(N123="sníž. přenesená",J123,0)</f>
        <v>0</v>
      </c>
      <c r="BI123" s="204">
        <f>IF(N123="nulová",J123,0)</f>
        <v>0</v>
      </c>
      <c r="BJ123" s="203" t="s">
        <v>85</v>
      </c>
      <c r="BK123" s="200"/>
      <c r="BL123" s="200"/>
      <c r="BM123" s="200"/>
    </row>
    <row r="124" s="2" customFormat="1" ht="18" customHeight="1">
      <c r="A124" s="39"/>
      <c r="B124" s="40"/>
      <c r="C124" s="41"/>
      <c r="D124" s="196" t="s">
        <v>145</v>
      </c>
      <c r="E124" s="197"/>
      <c r="F124" s="197"/>
      <c r="G124" s="41"/>
      <c r="H124" s="41"/>
      <c r="I124" s="41"/>
      <c r="J124" s="198">
        <v>0</v>
      </c>
      <c r="K124" s="41"/>
      <c r="L124" s="199"/>
      <c r="M124" s="200"/>
      <c r="N124" s="201" t="s">
        <v>42</v>
      </c>
      <c r="O124" s="200"/>
      <c r="P124" s="200"/>
      <c r="Q124" s="200"/>
      <c r="R124" s="200"/>
      <c r="S124" s="202"/>
      <c r="T124" s="202"/>
      <c r="U124" s="202"/>
      <c r="V124" s="202"/>
      <c r="W124" s="202"/>
      <c r="X124" s="202"/>
      <c r="Y124" s="202"/>
      <c r="Z124" s="202"/>
      <c r="AA124" s="202"/>
      <c r="AB124" s="202"/>
      <c r="AC124" s="202"/>
      <c r="AD124" s="202"/>
      <c r="AE124" s="202"/>
      <c r="AF124" s="200"/>
      <c r="AG124" s="200"/>
      <c r="AH124" s="200"/>
      <c r="AI124" s="200"/>
      <c r="AJ124" s="200"/>
      <c r="AK124" s="200"/>
      <c r="AL124" s="200"/>
      <c r="AM124" s="200"/>
      <c r="AN124" s="200"/>
      <c r="AO124" s="200"/>
      <c r="AP124" s="200"/>
      <c r="AQ124" s="200"/>
      <c r="AR124" s="200"/>
      <c r="AS124" s="200"/>
      <c r="AT124" s="200"/>
      <c r="AU124" s="200"/>
      <c r="AV124" s="200"/>
      <c r="AW124" s="200"/>
      <c r="AX124" s="200"/>
      <c r="AY124" s="203" t="s">
        <v>144</v>
      </c>
      <c r="AZ124" s="200"/>
      <c r="BA124" s="200"/>
      <c r="BB124" s="200"/>
      <c r="BC124" s="200"/>
      <c r="BD124" s="200"/>
      <c r="BE124" s="204">
        <f>IF(N124="základní",J124,0)</f>
        <v>0</v>
      </c>
      <c r="BF124" s="204">
        <f>IF(N124="snížená",J124,0)</f>
        <v>0</v>
      </c>
      <c r="BG124" s="204">
        <f>IF(N124="zákl. přenesená",J124,0)</f>
        <v>0</v>
      </c>
      <c r="BH124" s="204">
        <f>IF(N124="sníž. přenesená",J124,0)</f>
        <v>0</v>
      </c>
      <c r="BI124" s="204">
        <f>IF(N124="nulová",J124,0)</f>
        <v>0</v>
      </c>
      <c r="BJ124" s="203" t="s">
        <v>85</v>
      </c>
      <c r="BK124" s="200"/>
      <c r="BL124" s="200"/>
      <c r="BM124" s="200"/>
    </row>
    <row r="125" s="2" customFormat="1" ht="18" customHeight="1">
      <c r="A125" s="39"/>
      <c r="B125" s="40"/>
      <c r="C125" s="41"/>
      <c r="D125" s="196" t="s">
        <v>146</v>
      </c>
      <c r="E125" s="197"/>
      <c r="F125" s="197"/>
      <c r="G125" s="41"/>
      <c r="H125" s="41"/>
      <c r="I125" s="41"/>
      <c r="J125" s="198">
        <v>0</v>
      </c>
      <c r="K125" s="41"/>
      <c r="L125" s="199"/>
      <c r="M125" s="200"/>
      <c r="N125" s="201" t="s">
        <v>42</v>
      </c>
      <c r="O125" s="200"/>
      <c r="P125" s="200"/>
      <c r="Q125" s="200"/>
      <c r="R125" s="200"/>
      <c r="S125" s="202"/>
      <c r="T125" s="202"/>
      <c r="U125" s="202"/>
      <c r="V125" s="202"/>
      <c r="W125" s="202"/>
      <c r="X125" s="202"/>
      <c r="Y125" s="202"/>
      <c r="Z125" s="202"/>
      <c r="AA125" s="202"/>
      <c r="AB125" s="202"/>
      <c r="AC125" s="202"/>
      <c r="AD125" s="202"/>
      <c r="AE125" s="202"/>
      <c r="AF125" s="200"/>
      <c r="AG125" s="200"/>
      <c r="AH125" s="200"/>
      <c r="AI125" s="200"/>
      <c r="AJ125" s="200"/>
      <c r="AK125" s="200"/>
      <c r="AL125" s="200"/>
      <c r="AM125" s="200"/>
      <c r="AN125" s="200"/>
      <c r="AO125" s="200"/>
      <c r="AP125" s="200"/>
      <c r="AQ125" s="200"/>
      <c r="AR125" s="200"/>
      <c r="AS125" s="200"/>
      <c r="AT125" s="200"/>
      <c r="AU125" s="200"/>
      <c r="AV125" s="200"/>
      <c r="AW125" s="200"/>
      <c r="AX125" s="200"/>
      <c r="AY125" s="203" t="s">
        <v>144</v>
      </c>
      <c r="AZ125" s="200"/>
      <c r="BA125" s="200"/>
      <c r="BB125" s="200"/>
      <c r="BC125" s="200"/>
      <c r="BD125" s="200"/>
      <c r="BE125" s="204">
        <f>IF(N125="základní",J125,0)</f>
        <v>0</v>
      </c>
      <c r="BF125" s="204">
        <f>IF(N125="snížená",J125,0)</f>
        <v>0</v>
      </c>
      <c r="BG125" s="204">
        <f>IF(N125="zákl. přenesená",J125,0)</f>
        <v>0</v>
      </c>
      <c r="BH125" s="204">
        <f>IF(N125="sníž. přenesená",J125,0)</f>
        <v>0</v>
      </c>
      <c r="BI125" s="204">
        <f>IF(N125="nulová",J125,0)</f>
        <v>0</v>
      </c>
      <c r="BJ125" s="203" t="s">
        <v>85</v>
      </c>
      <c r="BK125" s="200"/>
      <c r="BL125" s="200"/>
      <c r="BM125" s="200"/>
    </row>
    <row r="126" s="2" customFormat="1" ht="18" customHeight="1">
      <c r="A126" s="39"/>
      <c r="B126" s="40"/>
      <c r="C126" s="41"/>
      <c r="D126" s="196" t="s">
        <v>147</v>
      </c>
      <c r="E126" s="197"/>
      <c r="F126" s="197"/>
      <c r="G126" s="41"/>
      <c r="H126" s="41"/>
      <c r="I126" s="41"/>
      <c r="J126" s="198">
        <v>0</v>
      </c>
      <c r="K126" s="41"/>
      <c r="L126" s="199"/>
      <c r="M126" s="200"/>
      <c r="N126" s="201" t="s">
        <v>42</v>
      </c>
      <c r="O126" s="200"/>
      <c r="P126" s="200"/>
      <c r="Q126" s="200"/>
      <c r="R126" s="200"/>
      <c r="S126" s="202"/>
      <c r="T126" s="202"/>
      <c r="U126" s="202"/>
      <c r="V126" s="202"/>
      <c r="W126" s="202"/>
      <c r="X126" s="202"/>
      <c r="Y126" s="202"/>
      <c r="Z126" s="202"/>
      <c r="AA126" s="202"/>
      <c r="AB126" s="202"/>
      <c r="AC126" s="202"/>
      <c r="AD126" s="202"/>
      <c r="AE126" s="202"/>
      <c r="AF126" s="200"/>
      <c r="AG126" s="200"/>
      <c r="AH126" s="200"/>
      <c r="AI126" s="200"/>
      <c r="AJ126" s="200"/>
      <c r="AK126" s="200"/>
      <c r="AL126" s="200"/>
      <c r="AM126" s="200"/>
      <c r="AN126" s="200"/>
      <c r="AO126" s="200"/>
      <c r="AP126" s="200"/>
      <c r="AQ126" s="200"/>
      <c r="AR126" s="200"/>
      <c r="AS126" s="200"/>
      <c r="AT126" s="200"/>
      <c r="AU126" s="200"/>
      <c r="AV126" s="200"/>
      <c r="AW126" s="200"/>
      <c r="AX126" s="200"/>
      <c r="AY126" s="203" t="s">
        <v>144</v>
      </c>
      <c r="AZ126" s="200"/>
      <c r="BA126" s="200"/>
      <c r="BB126" s="200"/>
      <c r="BC126" s="200"/>
      <c r="BD126" s="200"/>
      <c r="BE126" s="204">
        <f>IF(N126="základní",J126,0)</f>
        <v>0</v>
      </c>
      <c r="BF126" s="204">
        <f>IF(N126="snížená",J126,0)</f>
        <v>0</v>
      </c>
      <c r="BG126" s="204">
        <f>IF(N126="zákl. přenesená",J126,0)</f>
        <v>0</v>
      </c>
      <c r="BH126" s="204">
        <f>IF(N126="sníž. přenesená",J126,0)</f>
        <v>0</v>
      </c>
      <c r="BI126" s="204">
        <f>IF(N126="nulová",J126,0)</f>
        <v>0</v>
      </c>
      <c r="BJ126" s="203" t="s">
        <v>85</v>
      </c>
      <c r="BK126" s="200"/>
      <c r="BL126" s="200"/>
      <c r="BM126" s="200"/>
    </row>
    <row r="127" s="2" customFormat="1" ht="18" customHeight="1">
      <c r="A127" s="39"/>
      <c r="B127" s="40"/>
      <c r="C127" s="41"/>
      <c r="D127" s="196" t="s">
        <v>148</v>
      </c>
      <c r="E127" s="197"/>
      <c r="F127" s="197"/>
      <c r="G127" s="41"/>
      <c r="H127" s="41"/>
      <c r="I127" s="41"/>
      <c r="J127" s="198">
        <v>0</v>
      </c>
      <c r="K127" s="41"/>
      <c r="L127" s="199"/>
      <c r="M127" s="200"/>
      <c r="N127" s="201" t="s">
        <v>42</v>
      </c>
      <c r="O127" s="200"/>
      <c r="P127" s="200"/>
      <c r="Q127" s="200"/>
      <c r="R127" s="200"/>
      <c r="S127" s="202"/>
      <c r="T127" s="202"/>
      <c r="U127" s="202"/>
      <c r="V127" s="202"/>
      <c r="W127" s="202"/>
      <c r="X127" s="202"/>
      <c r="Y127" s="202"/>
      <c r="Z127" s="202"/>
      <c r="AA127" s="202"/>
      <c r="AB127" s="202"/>
      <c r="AC127" s="202"/>
      <c r="AD127" s="202"/>
      <c r="AE127" s="202"/>
      <c r="AF127" s="200"/>
      <c r="AG127" s="200"/>
      <c r="AH127" s="200"/>
      <c r="AI127" s="200"/>
      <c r="AJ127" s="200"/>
      <c r="AK127" s="200"/>
      <c r="AL127" s="200"/>
      <c r="AM127" s="200"/>
      <c r="AN127" s="200"/>
      <c r="AO127" s="200"/>
      <c r="AP127" s="200"/>
      <c r="AQ127" s="200"/>
      <c r="AR127" s="200"/>
      <c r="AS127" s="200"/>
      <c r="AT127" s="200"/>
      <c r="AU127" s="200"/>
      <c r="AV127" s="200"/>
      <c r="AW127" s="200"/>
      <c r="AX127" s="200"/>
      <c r="AY127" s="203" t="s">
        <v>144</v>
      </c>
      <c r="AZ127" s="200"/>
      <c r="BA127" s="200"/>
      <c r="BB127" s="200"/>
      <c r="BC127" s="200"/>
      <c r="BD127" s="200"/>
      <c r="BE127" s="204">
        <f>IF(N127="základní",J127,0)</f>
        <v>0</v>
      </c>
      <c r="BF127" s="204">
        <f>IF(N127="snížená",J127,0)</f>
        <v>0</v>
      </c>
      <c r="BG127" s="204">
        <f>IF(N127="zákl. přenesená",J127,0)</f>
        <v>0</v>
      </c>
      <c r="BH127" s="204">
        <f>IF(N127="sníž. přenesená",J127,0)</f>
        <v>0</v>
      </c>
      <c r="BI127" s="204">
        <f>IF(N127="nulová",J127,0)</f>
        <v>0</v>
      </c>
      <c r="BJ127" s="203" t="s">
        <v>85</v>
      </c>
      <c r="BK127" s="200"/>
      <c r="BL127" s="200"/>
      <c r="BM127" s="200"/>
    </row>
    <row r="128" s="2" customFormat="1" ht="18" customHeight="1">
      <c r="A128" s="39"/>
      <c r="B128" s="40"/>
      <c r="C128" s="41"/>
      <c r="D128" s="197" t="s">
        <v>149</v>
      </c>
      <c r="E128" s="41"/>
      <c r="F128" s="41"/>
      <c r="G128" s="41"/>
      <c r="H128" s="41"/>
      <c r="I128" s="41"/>
      <c r="J128" s="198">
        <f>ROUND(J30*T128,2)</f>
        <v>0</v>
      </c>
      <c r="K128" s="41"/>
      <c r="L128" s="199"/>
      <c r="M128" s="200"/>
      <c r="N128" s="201" t="s">
        <v>42</v>
      </c>
      <c r="O128" s="200"/>
      <c r="P128" s="200"/>
      <c r="Q128" s="200"/>
      <c r="R128" s="200"/>
      <c r="S128" s="202"/>
      <c r="T128" s="202"/>
      <c r="U128" s="202"/>
      <c r="V128" s="202"/>
      <c r="W128" s="202"/>
      <c r="X128" s="202"/>
      <c r="Y128" s="202"/>
      <c r="Z128" s="202"/>
      <c r="AA128" s="202"/>
      <c r="AB128" s="202"/>
      <c r="AC128" s="202"/>
      <c r="AD128" s="202"/>
      <c r="AE128" s="202"/>
      <c r="AF128" s="200"/>
      <c r="AG128" s="200"/>
      <c r="AH128" s="200"/>
      <c r="AI128" s="200"/>
      <c r="AJ128" s="200"/>
      <c r="AK128" s="200"/>
      <c r="AL128" s="200"/>
      <c r="AM128" s="200"/>
      <c r="AN128" s="200"/>
      <c r="AO128" s="200"/>
      <c r="AP128" s="200"/>
      <c r="AQ128" s="200"/>
      <c r="AR128" s="200"/>
      <c r="AS128" s="200"/>
      <c r="AT128" s="200"/>
      <c r="AU128" s="200"/>
      <c r="AV128" s="200"/>
      <c r="AW128" s="200"/>
      <c r="AX128" s="200"/>
      <c r="AY128" s="203" t="s">
        <v>150</v>
      </c>
      <c r="AZ128" s="200"/>
      <c r="BA128" s="200"/>
      <c r="BB128" s="200"/>
      <c r="BC128" s="200"/>
      <c r="BD128" s="200"/>
      <c r="BE128" s="204">
        <f>IF(N128="základní",J128,0)</f>
        <v>0</v>
      </c>
      <c r="BF128" s="204">
        <f>IF(N128="snížená",J128,0)</f>
        <v>0</v>
      </c>
      <c r="BG128" s="204">
        <f>IF(N128="zákl. přenesená",J128,0)</f>
        <v>0</v>
      </c>
      <c r="BH128" s="204">
        <f>IF(N128="sníž. přenesená",J128,0)</f>
        <v>0</v>
      </c>
      <c r="BI128" s="204">
        <f>IF(N128="nulová",J128,0)</f>
        <v>0</v>
      </c>
      <c r="BJ128" s="203" t="s">
        <v>85</v>
      </c>
      <c r="BK128" s="200"/>
      <c r="BL128" s="200"/>
      <c r="BM128" s="200"/>
    </row>
    <row r="129" s="2" customForma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29.28" customHeight="1">
      <c r="A130" s="39"/>
      <c r="B130" s="40"/>
      <c r="C130" s="205" t="s">
        <v>151</v>
      </c>
      <c r="D130" s="179"/>
      <c r="E130" s="179"/>
      <c r="F130" s="179"/>
      <c r="G130" s="179"/>
      <c r="H130" s="179"/>
      <c r="I130" s="179"/>
      <c r="J130" s="206">
        <f>ROUND(J96+J122,2)</f>
        <v>0</v>
      </c>
      <c r="K130" s="179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67"/>
      <c r="C131" s="68"/>
      <c r="D131" s="68"/>
      <c r="E131" s="68"/>
      <c r="F131" s="68"/>
      <c r="G131" s="68"/>
      <c r="H131" s="68"/>
      <c r="I131" s="68"/>
      <c r="J131" s="68"/>
      <c r="K131" s="68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5" s="2" customFormat="1" ht="6.96" customHeight="1">
      <c r="A135" s="39"/>
      <c r="B135" s="69"/>
      <c r="C135" s="70"/>
      <c r="D135" s="70"/>
      <c r="E135" s="70"/>
      <c r="F135" s="70"/>
      <c r="G135" s="70"/>
      <c r="H135" s="70"/>
      <c r="I135" s="70"/>
      <c r="J135" s="70"/>
      <c r="K135" s="70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24.96" customHeight="1">
      <c r="A136" s="39"/>
      <c r="B136" s="40"/>
      <c r="C136" s="24" t="s">
        <v>152</v>
      </c>
      <c r="D136" s="41"/>
      <c r="E136" s="41"/>
      <c r="F136" s="41"/>
      <c r="G136" s="41"/>
      <c r="H136" s="41"/>
      <c r="I136" s="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6.96" customHeight="1">
      <c r="A137" s="39"/>
      <c r="B137" s="40"/>
      <c r="C137" s="41"/>
      <c r="D137" s="41"/>
      <c r="E137" s="41"/>
      <c r="F137" s="41"/>
      <c r="G137" s="41"/>
      <c r="H137" s="41"/>
      <c r="I137" s="41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2" customHeight="1">
      <c r="A138" s="39"/>
      <c r="B138" s="40"/>
      <c r="C138" s="33" t="s">
        <v>16</v>
      </c>
      <c r="D138" s="41"/>
      <c r="E138" s="41"/>
      <c r="F138" s="41"/>
      <c r="G138" s="41"/>
      <c r="H138" s="41"/>
      <c r="I138" s="41"/>
      <c r="J138" s="41"/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16.5" customHeight="1">
      <c r="A139" s="39"/>
      <c r="B139" s="40"/>
      <c r="C139" s="41"/>
      <c r="D139" s="41"/>
      <c r="E139" s="177" t="str">
        <f>E7</f>
        <v>Nástavba budovy MŠ a SPC Demlova 28, Jihlava</v>
      </c>
      <c r="F139" s="33"/>
      <c r="G139" s="33"/>
      <c r="H139" s="33"/>
      <c r="I139" s="41"/>
      <c r="J139" s="41"/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2" customHeight="1">
      <c r="A140" s="39"/>
      <c r="B140" s="40"/>
      <c r="C140" s="33" t="s">
        <v>110</v>
      </c>
      <c r="D140" s="41"/>
      <c r="E140" s="41"/>
      <c r="F140" s="41"/>
      <c r="G140" s="41"/>
      <c r="H140" s="41"/>
      <c r="I140" s="41"/>
      <c r="J140" s="41"/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30" customHeight="1">
      <c r="A141" s="39"/>
      <c r="B141" s="40"/>
      <c r="C141" s="41"/>
      <c r="D141" s="41"/>
      <c r="E141" s="77" t="str">
        <f>E9</f>
        <v>SO 01 - Stavební část - ostat stav práce - způsobilé výdaje</v>
      </c>
      <c r="F141" s="41"/>
      <c r="G141" s="41"/>
      <c r="H141" s="41"/>
      <c r="I141" s="41"/>
      <c r="J141" s="41"/>
      <c r="K141" s="41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2" customFormat="1" ht="6.96" customHeight="1">
      <c r="A142" s="39"/>
      <c r="B142" s="40"/>
      <c r="C142" s="41"/>
      <c r="D142" s="41"/>
      <c r="E142" s="41"/>
      <c r="F142" s="41"/>
      <c r="G142" s="41"/>
      <c r="H142" s="41"/>
      <c r="I142" s="41"/>
      <c r="J142" s="41"/>
      <c r="K142" s="41"/>
      <c r="L142" s="64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  <row r="143" s="2" customFormat="1" ht="12" customHeight="1">
      <c r="A143" s="39"/>
      <c r="B143" s="40"/>
      <c r="C143" s="33" t="s">
        <v>20</v>
      </c>
      <c r="D143" s="41"/>
      <c r="E143" s="41"/>
      <c r="F143" s="28" t="str">
        <f>F12</f>
        <v>k. ú. Jihlava</v>
      </c>
      <c r="G143" s="41"/>
      <c r="H143" s="41"/>
      <c r="I143" s="33" t="s">
        <v>22</v>
      </c>
      <c r="J143" s="80" t="str">
        <f>IF(J12="","",J12)</f>
        <v>2. 5. 2024</v>
      </c>
      <c r="K143" s="41"/>
      <c r="L143" s="64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</row>
    <row r="144" s="2" customFormat="1" ht="6.96" customHeight="1">
      <c r="A144" s="39"/>
      <c r="B144" s="40"/>
      <c r="C144" s="41"/>
      <c r="D144" s="41"/>
      <c r="E144" s="41"/>
      <c r="F144" s="41"/>
      <c r="G144" s="41"/>
      <c r="H144" s="41"/>
      <c r="I144" s="41"/>
      <c r="J144" s="41"/>
      <c r="K144" s="41"/>
      <c r="L144" s="64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</row>
    <row r="145" s="2" customFormat="1" ht="15.15" customHeight="1">
      <c r="A145" s="39"/>
      <c r="B145" s="40"/>
      <c r="C145" s="33" t="s">
        <v>24</v>
      </c>
      <c r="D145" s="41"/>
      <c r="E145" s="41"/>
      <c r="F145" s="28" t="str">
        <f>E15</f>
        <v>Statutární město Jihlava</v>
      </c>
      <c r="G145" s="41"/>
      <c r="H145" s="41"/>
      <c r="I145" s="33" t="s">
        <v>32</v>
      </c>
      <c r="J145" s="37" t="str">
        <f>E21</f>
        <v xml:space="preserve"> </v>
      </c>
      <c r="K145" s="41"/>
      <c r="L145" s="64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</row>
    <row r="146" s="2" customFormat="1" ht="15.15" customHeight="1">
      <c r="A146" s="39"/>
      <c r="B146" s="40"/>
      <c r="C146" s="33" t="s">
        <v>30</v>
      </c>
      <c r="D146" s="41"/>
      <c r="E146" s="41"/>
      <c r="F146" s="28" t="str">
        <f>IF(E18="","",E18)</f>
        <v>Vyplň údaj</v>
      </c>
      <c r="G146" s="41"/>
      <c r="H146" s="41"/>
      <c r="I146" s="33" t="s">
        <v>35</v>
      </c>
      <c r="J146" s="37" t="str">
        <f>E24</f>
        <v xml:space="preserve"> </v>
      </c>
      <c r="K146" s="41"/>
      <c r="L146" s="64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</row>
    <row r="147" s="2" customFormat="1" ht="10.32" customHeight="1">
      <c r="A147" s="39"/>
      <c r="B147" s="40"/>
      <c r="C147" s="41"/>
      <c r="D147" s="41"/>
      <c r="E147" s="41"/>
      <c r="F147" s="41"/>
      <c r="G147" s="41"/>
      <c r="H147" s="41"/>
      <c r="I147" s="41"/>
      <c r="J147" s="41"/>
      <c r="K147" s="41"/>
      <c r="L147" s="64"/>
      <c r="S147" s="39"/>
      <c r="T147" s="39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</row>
    <row r="148" s="11" customFormat="1" ht="29.28" customHeight="1">
      <c r="A148" s="207"/>
      <c r="B148" s="208"/>
      <c r="C148" s="209" t="s">
        <v>153</v>
      </c>
      <c r="D148" s="210" t="s">
        <v>62</v>
      </c>
      <c r="E148" s="210" t="s">
        <v>58</v>
      </c>
      <c r="F148" s="210" t="s">
        <v>59</v>
      </c>
      <c r="G148" s="210" t="s">
        <v>154</v>
      </c>
      <c r="H148" s="210" t="s">
        <v>155</v>
      </c>
      <c r="I148" s="210" t="s">
        <v>156</v>
      </c>
      <c r="J148" s="211" t="s">
        <v>116</v>
      </c>
      <c r="K148" s="212" t="s">
        <v>157</v>
      </c>
      <c r="L148" s="213"/>
      <c r="M148" s="101" t="s">
        <v>1</v>
      </c>
      <c r="N148" s="102" t="s">
        <v>41</v>
      </c>
      <c r="O148" s="102" t="s">
        <v>158</v>
      </c>
      <c r="P148" s="102" t="s">
        <v>159</v>
      </c>
      <c r="Q148" s="102" t="s">
        <v>160</v>
      </c>
      <c r="R148" s="102" t="s">
        <v>161</v>
      </c>
      <c r="S148" s="102" t="s">
        <v>162</v>
      </c>
      <c r="T148" s="103" t="s">
        <v>163</v>
      </c>
      <c r="U148" s="207"/>
      <c r="V148" s="207"/>
      <c r="W148" s="207"/>
      <c r="X148" s="207"/>
      <c r="Y148" s="207"/>
      <c r="Z148" s="207"/>
      <c r="AA148" s="207"/>
      <c r="AB148" s="207"/>
      <c r="AC148" s="207"/>
      <c r="AD148" s="207"/>
      <c r="AE148" s="207"/>
    </row>
    <row r="149" s="2" customFormat="1" ht="22.8" customHeight="1">
      <c r="A149" s="39"/>
      <c r="B149" s="40"/>
      <c r="C149" s="108" t="s">
        <v>164</v>
      </c>
      <c r="D149" s="41"/>
      <c r="E149" s="41"/>
      <c r="F149" s="41"/>
      <c r="G149" s="41"/>
      <c r="H149" s="41"/>
      <c r="I149" s="41"/>
      <c r="J149" s="214">
        <f>BK149</f>
        <v>0</v>
      </c>
      <c r="K149" s="41"/>
      <c r="L149" s="45"/>
      <c r="M149" s="104"/>
      <c r="N149" s="215"/>
      <c r="O149" s="105"/>
      <c r="P149" s="216">
        <f>P150+P531+P736</f>
        <v>0</v>
      </c>
      <c r="Q149" s="105"/>
      <c r="R149" s="216">
        <f>R150+R531+R736</f>
        <v>399.96327030999998</v>
      </c>
      <c r="S149" s="105"/>
      <c r="T149" s="217">
        <f>T150+T531+T736</f>
        <v>62.408869000000003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76</v>
      </c>
      <c r="AU149" s="18" t="s">
        <v>118</v>
      </c>
      <c r="BK149" s="218">
        <f>BK150+BK531+BK736</f>
        <v>0</v>
      </c>
    </row>
    <row r="150" s="12" customFormat="1" ht="25.92" customHeight="1">
      <c r="A150" s="12"/>
      <c r="B150" s="219"/>
      <c r="C150" s="220"/>
      <c r="D150" s="221" t="s">
        <v>76</v>
      </c>
      <c r="E150" s="222" t="s">
        <v>165</v>
      </c>
      <c r="F150" s="222" t="s">
        <v>166</v>
      </c>
      <c r="G150" s="220"/>
      <c r="H150" s="220"/>
      <c r="I150" s="223"/>
      <c r="J150" s="224">
        <f>BK150</f>
        <v>0</v>
      </c>
      <c r="K150" s="220"/>
      <c r="L150" s="225"/>
      <c r="M150" s="226"/>
      <c r="N150" s="227"/>
      <c r="O150" s="227"/>
      <c r="P150" s="228">
        <f>P151+P176+P208+P314+P358+P486+P521+P523</f>
        <v>0</v>
      </c>
      <c r="Q150" s="227"/>
      <c r="R150" s="228">
        <f>R151+R176+R208+R314+R358+R486+R521+R523</f>
        <v>392.67003557999999</v>
      </c>
      <c r="S150" s="227"/>
      <c r="T150" s="229">
        <f>T151+T176+T208+T314+T358+T486+T521+T523</f>
        <v>60.312696000000003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30" t="s">
        <v>85</v>
      </c>
      <c r="AT150" s="231" t="s">
        <v>76</v>
      </c>
      <c r="AU150" s="231" t="s">
        <v>77</v>
      </c>
      <c r="AY150" s="230" t="s">
        <v>167</v>
      </c>
      <c r="BK150" s="232">
        <f>BK151+BK176+BK208+BK314+BK358+BK486+BK521+BK523</f>
        <v>0</v>
      </c>
    </row>
    <row r="151" s="12" customFormat="1" ht="22.8" customHeight="1">
      <c r="A151" s="12"/>
      <c r="B151" s="219"/>
      <c r="C151" s="220"/>
      <c r="D151" s="221" t="s">
        <v>76</v>
      </c>
      <c r="E151" s="233" t="s">
        <v>85</v>
      </c>
      <c r="F151" s="233" t="s">
        <v>168</v>
      </c>
      <c r="G151" s="220"/>
      <c r="H151" s="220"/>
      <c r="I151" s="223"/>
      <c r="J151" s="234">
        <f>BK151</f>
        <v>0</v>
      </c>
      <c r="K151" s="220"/>
      <c r="L151" s="225"/>
      <c r="M151" s="226"/>
      <c r="N151" s="227"/>
      <c r="O151" s="227"/>
      <c r="P151" s="228">
        <f>SUM(P152:P175)</f>
        <v>0</v>
      </c>
      <c r="Q151" s="227"/>
      <c r="R151" s="228">
        <f>SUM(R152:R175)</f>
        <v>11.117000000000001</v>
      </c>
      <c r="S151" s="227"/>
      <c r="T151" s="229">
        <f>SUM(T152:T175)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30" t="s">
        <v>85</v>
      </c>
      <c r="AT151" s="231" t="s">
        <v>76</v>
      </c>
      <c r="AU151" s="231" t="s">
        <v>85</v>
      </c>
      <c r="AY151" s="230" t="s">
        <v>167</v>
      </c>
      <c r="BK151" s="232">
        <f>SUM(BK152:BK175)</f>
        <v>0</v>
      </c>
    </row>
    <row r="152" s="2" customFormat="1" ht="24.15" customHeight="1">
      <c r="A152" s="39"/>
      <c r="B152" s="40"/>
      <c r="C152" s="235" t="s">
        <v>85</v>
      </c>
      <c r="D152" s="235" t="s">
        <v>169</v>
      </c>
      <c r="E152" s="236" t="s">
        <v>170</v>
      </c>
      <c r="F152" s="237" t="s">
        <v>171</v>
      </c>
      <c r="G152" s="238" t="s">
        <v>172</v>
      </c>
      <c r="H152" s="239">
        <v>39.479999999999997</v>
      </c>
      <c r="I152" s="240"/>
      <c r="J152" s="241">
        <f>ROUND(I152*H152,2)</f>
        <v>0</v>
      </c>
      <c r="K152" s="242"/>
      <c r="L152" s="45"/>
      <c r="M152" s="243" t="s">
        <v>1</v>
      </c>
      <c r="N152" s="244" t="s">
        <v>42</v>
      </c>
      <c r="O152" s="92"/>
      <c r="P152" s="245">
        <f>O152*H152</f>
        <v>0</v>
      </c>
      <c r="Q152" s="245">
        <v>0</v>
      </c>
      <c r="R152" s="245">
        <f>Q152*H152</f>
        <v>0</v>
      </c>
      <c r="S152" s="245">
        <v>0</v>
      </c>
      <c r="T152" s="246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7" t="s">
        <v>173</v>
      </c>
      <c r="AT152" s="247" t="s">
        <v>169</v>
      </c>
      <c r="AU152" s="247" t="s">
        <v>87</v>
      </c>
      <c r="AY152" s="18" t="s">
        <v>167</v>
      </c>
      <c r="BE152" s="248">
        <f>IF(N152="základní",J152,0)</f>
        <v>0</v>
      </c>
      <c r="BF152" s="248">
        <f>IF(N152="snížená",J152,0)</f>
        <v>0</v>
      </c>
      <c r="BG152" s="248">
        <f>IF(N152="zákl. přenesená",J152,0)</f>
        <v>0</v>
      </c>
      <c r="BH152" s="248">
        <f>IF(N152="sníž. přenesená",J152,0)</f>
        <v>0</v>
      </c>
      <c r="BI152" s="248">
        <f>IF(N152="nulová",J152,0)</f>
        <v>0</v>
      </c>
      <c r="BJ152" s="18" t="s">
        <v>85</v>
      </c>
      <c r="BK152" s="248">
        <f>ROUND(I152*H152,2)</f>
        <v>0</v>
      </c>
      <c r="BL152" s="18" t="s">
        <v>173</v>
      </c>
      <c r="BM152" s="247" t="s">
        <v>174</v>
      </c>
    </row>
    <row r="153" s="13" customFormat="1">
      <c r="A153" s="13"/>
      <c r="B153" s="249"/>
      <c r="C153" s="250"/>
      <c r="D153" s="251" t="s">
        <v>175</v>
      </c>
      <c r="E153" s="252" t="s">
        <v>1</v>
      </c>
      <c r="F153" s="253" t="s">
        <v>176</v>
      </c>
      <c r="G153" s="250"/>
      <c r="H153" s="254">
        <v>39.479999999999997</v>
      </c>
      <c r="I153" s="255"/>
      <c r="J153" s="250"/>
      <c r="K153" s="250"/>
      <c r="L153" s="256"/>
      <c r="M153" s="257"/>
      <c r="N153" s="258"/>
      <c r="O153" s="258"/>
      <c r="P153" s="258"/>
      <c r="Q153" s="258"/>
      <c r="R153" s="258"/>
      <c r="S153" s="258"/>
      <c r="T153" s="25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0" t="s">
        <v>175</v>
      </c>
      <c r="AU153" s="260" t="s">
        <v>87</v>
      </c>
      <c r="AV153" s="13" t="s">
        <v>87</v>
      </c>
      <c r="AW153" s="13" t="s">
        <v>34</v>
      </c>
      <c r="AX153" s="13" t="s">
        <v>85</v>
      </c>
      <c r="AY153" s="260" t="s">
        <v>167</v>
      </c>
    </row>
    <row r="154" s="2" customFormat="1" ht="33" customHeight="1">
      <c r="A154" s="39"/>
      <c r="B154" s="40"/>
      <c r="C154" s="235" t="s">
        <v>87</v>
      </c>
      <c r="D154" s="235" t="s">
        <v>169</v>
      </c>
      <c r="E154" s="236" t="s">
        <v>177</v>
      </c>
      <c r="F154" s="237" t="s">
        <v>178</v>
      </c>
      <c r="G154" s="238" t="s">
        <v>179</v>
      </c>
      <c r="H154" s="239">
        <v>32.811999999999998</v>
      </c>
      <c r="I154" s="240"/>
      <c r="J154" s="241">
        <f>ROUND(I154*H154,2)</f>
        <v>0</v>
      </c>
      <c r="K154" s="242"/>
      <c r="L154" s="45"/>
      <c r="M154" s="243" t="s">
        <v>1</v>
      </c>
      <c r="N154" s="244" t="s">
        <v>42</v>
      </c>
      <c r="O154" s="92"/>
      <c r="P154" s="245">
        <f>O154*H154</f>
        <v>0</v>
      </c>
      <c r="Q154" s="245">
        <v>0</v>
      </c>
      <c r="R154" s="245">
        <f>Q154*H154</f>
        <v>0</v>
      </c>
      <c r="S154" s="245">
        <v>0</v>
      </c>
      <c r="T154" s="246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7" t="s">
        <v>173</v>
      </c>
      <c r="AT154" s="247" t="s">
        <v>169</v>
      </c>
      <c r="AU154" s="247" t="s">
        <v>87</v>
      </c>
      <c r="AY154" s="18" t="s">
        <v>167</v>
      </c>
      <c r="BE154" s="248">
        <f>IF(N154="základní",J154,0)</f>
        <v>0</v>
      </c>
      <c r="BF154" s="248">
        <f>IF(N154="snížená",J154,0)</f>
        <v>0</v>
      </c>
      <c r="BG154" s="248">
        <f>IF(N154="zákl. přenesená",J154,0)</f>
        <v>0</v>
      </c>
      <c r="BH154" s="248">
        <f>IF(N154="sníž. přenesená",J154,0)</f>
        <v>0</v>
      </c>
      <c r="BI154" s="248">
        <f>IF(N154="nulová",J154,0)</f>
        <v>0</v>
      </c>
      <c r="BJ154" s="18" t="s">
        <v>85</v>
      </c>
      <c r="BK154" s="248">
        <f>ROUND(I154*H154,2)</f>
        <v>0</v>
      </c>
      <c r="BL154" s="18" t="s">
        <v>173</v>
      </c>
      <c r="BM154" s="247" t="s">
        <v>180</v>
      </c>
    </row>
    <row r="155" s="13" customFormat="1">
      <c r="A155" s="13"/>
      <c r="B155" s="249"/>
      <c r="C155" s="250"/>
      <c r="D155" s="251" t="s">
        <v>175</v>
      </c>
      <c r="E155" s="252" t="s">
        <v>1</v>
      </c>
      <c r="F155" s="253" t="s">
        <v>181</v>
      </c>
      <c r="G155" s="250"/>
      <c r="H155" s="254">
        <v>5.9669999999999996</v>
      </c>
      <c r="I155" s="255"/>
      <c r="J155" s="250"/>
      <c r="K155" s="250"/>
      <c r="L155" s="256"/>
      <c r="M155" s="257"/>
      <c r="N155" s="258"/>
      <c r="O155" s="258"/>
      <c r="P155" s="258"/>
      <c r="Q155" s="258"/>
      <c r="R155" s="258"/>
      <c r="S155" s="258"/>
      <c r="T155" s="25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0" t="s">
        <v>175</v>
      </c>
      <c r="AU155" s="260" t="s">
        <v>87</v>
      </c>
      <c r="AV155" s="13" t="s">
        <v>87</v>
      </c>
      <c r="AW155" s="13" t="s">
        <v>34</v>
      </c>
      <c r="AX155" s="13" t="s">
        <v>77</v>
      </c>
      <c r="AY155" s="260" t="s">
        <v>167</v>
      </c>
    </row>
    <row r="156" s="13" customFormat="1">
      <c r="A156" s="13"/>
      <c r="B156" s="249"/>
      <c r="C156" s="250"/>
      <c r="D156" s="251" t="s">
        <v>175</v>
      </c>
      <c r="E156" s="252" t="s">
        <v>1</v>
      </c>
      <c r="F156" s="253" t="s">
        <v>182</v>
      </c>
      <c r="G156" s="250"/>
      <c r="H156" s="254">
        <v>15.315</v>
      </c>
      <c r="I156" s="255"/>
      <c r="J156" s="250"/>
      <c r="K156" s="250"/>
      <c r="L156" s="256"/>
      <c r="M156" s="257"/>
      <c r="N156" s="258"/>
      <c r="O156" s="258"/>
      <c r="P156" s="258"/>
      <c r="Q156" s="258"/>
      <c r="R156" s="258"/>
      <c r="S156" s="258"/>
      <c r="T156" s="25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0" t="s">
        <v>175</v>
      </c>
      <c r="AU156" s="260" t="s">
        <v>87</v>
      </c>
      <c r="AV156" s="13" t="s">
        <v>87</v>
      </c>
      <c r="AW156" s="13" t="s">
        <v>34</v>
      </c>
      <c r="AX156" s="13" t="s">
        <v>77</v>
      </c>
      <c r="AY156" s="260" t="s">
        <v>167</v>
      </c>
    </row>
    <row r="157" s="13" customFormat="1">
      <c r="A157" s="13"/>
      <c r="B157" s="249"/>
      <c r="C157" s="250"/>
      <c r="D157" s="251" t="s">
        <v>175</v>
      </c>
      <c r="E157" s="252" t="s">
        <v>1</v>
      </c>
      <c r="F157" s="253" t="s">
        <v>183</v>
      </c>
      <c r="G157" s="250"/>
      <c r="H157" s="254">
        <v>0.26800000000000002</v>
      </c>
      <c r="I157" s="255"/>
      <c r="J157" s="250"/>
      <c r="K157" s="250"/>
      <c r="L157" s="256"/>
      <c r="M157" s="257"/>
      <c r="N157" s="258"/>
      <c r="O157" s="258"/>
      <c r="P157" s="258"/>
      <c r="Q157" s="258"/>
      <c r="R157" s="258"/>
      <c r="S157" s="258"/>
      <c r="T157" s="25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0" t="s">
        <v>175</v>
      </c>
      <c r="AU157" s="260" t="s">
        <v>87</v>
      </c>
      <c r="AV157" s="13" t="s">
        <v>87</v>
      </c>
      <c r="AW157" s="13" t="s">
        <v>34</v>
      </c>
      <c r="AX157" s="13" t="s">
        <v>77</v>
      </c>
      <c r="AY157" s="260" t="s">
        <v>167</v>
      </c>
    </row>
    <row r="158" s="13" customFormat="1">
      <c r="A158" s="13"/>
      <c r="B158" s="249"/>
      <c r="C158" s="250"/>
      <c r="D158" s="251" t="s">
        <v>175</v>
      </c>
      <c r="E158" s="252" t="s">
        <v>1</v>
      </c>
      <c r="F158" s="253" t="s">
        <v>184</v>
      </c>
      <c r="G158" s="250"/>
      <c r="H158" s="254">
        <v>1.482</v>
      </c>
      <c r="I158" s="255"/>
      <c r="J158" s="250"/>
      <c r="K158" s="250"/>
      <c r="L158" s="256"/>
      <c r="M158" s="257"/>
      <c r="N158" s="258"/>
      <c r="O158" s="258"/>
      <c r="P158" s="258"/>
      <c r="Q158" s="258"/>
      <c r="R158" s="258"/>
      <c r="S158" s="258"/>
      <c r="T158" s="25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0" t="s">
        <v>175</v>
      </c>
      <c r="AU158" s="260" t="s">
        <v>87</v>
      </c>
      <c r="AV158" s="13" t="s">
        <v>87</v>
      </c>
      <c r="AW158" s="13" t="s">
        <v>34</v>
      </c>
      <c r="AX158" s="13" t="s">
        <v>77</v>
      </c>
      <c r="AY158" s="260" t="s">
        <v>167</v>
      </c>
    </row>
    <row r="159" s="13" customFormat="1">
      <c r="A159" s="13"/>
      <c r="B159" s="249"/>
      <c r="C159" s="250"/>
      <c r="D159" s="251" t="s">
        <v>175</v>
      </c>
      <c r="E159" s="252" t="s">
        <v>1</v>
      </c>
      <c r="F159" s="253" t="s">
        <v>185</v>
      </c>
      <c r="G159" s="250"/>
      <c r="H159" s="254">
        <v>1.6890000000000001</v>
      </c>
      <c r="I159" s="255"/>
      <c r="J159" s="250"/>
      <c r="K159" s="250"/>
      <c r="L159" s="256"/>
      <c r="M159" s="257"/>
      <c r="N159" s="258"/>
      <c r="O159" s="258"/>
      <c r="P159" s="258"/>
      <c r="Q159" s="258"/>
      <c r="R159" s="258"/>
      <c r="S159" s="258"/>
      <c r="T159" s="25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0" t="s">
        <v>175</v>
      </c>
      <c r="AU159" s="260" t="s">
        <v>87</v>
      </c>
      <c r="AV159" s="13" t="s">
        <v>87</v>
      </c>
      <c r="AW159" s="13" t="s">
        <v>34</v>
      </c>
      <c r="AX159" s="13" t="s">
        <v>77</v>
      </c>
      <c r="AY159" s="260" t="s">
        <v>167</v>
      </c>
    </row>
    <row r="160" s="13" customFormat="1">
      <c r="A160" s="13"/>
      <c r="B160" s="249"/>
      <c r="C160" s="250"/>
      <c r="D160" s="251" t="s">
        <v>175</v>
      </c>
      <c r="E160" s="252" t="s">
        <v>1</v>
      </c>
      <c r="F160" s="253" t="s">
        <v>186</v>
      </c>
      <c r="G160" s="250"/>
      <c r="H160" s="254">
        <v>8.0909999999999993</v>
      </c>
      <c r="I160" s="255"/>
      <c r="J160" s="250"/>
      <c r="K160" s="250"/>
      <c r="L160" s="256"/>
      <c r="M160" s="257"/>
      <c r="N160" s="258"/>
      <c r="O160" s="258"/>
      <c r="P160" s="258"/>
      <c r="Q160" s="258"/>
      <c r="R160" s="258"/>
      <c r="S160" s="258"/>
      <c r="T160" s="25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0" t="s">
        <v>175</v>
      </c>
      <c r="AU160" s="260" t="s">
        <v>87</v>
      </c>
      <c r="AV160" s="13" t="s">
        <v>87</v>
      </c>
      <c r="AW160" s="13" t="s">
        <v>34</v>
      </c>
      <c r="AX160" s="13" t="s">
        <v>77</v>
      </c>
      <c r="AY160" s="260" t="s">
        <v>167</v>
      </c>
    </row>
    <row r="161" s="14" customFormat="1">
      <c r="A161" s="14"/>
      <c r="B161" s="261"/>
      <c r="C161" s="262"/>
      <c r="D161" s="251" t="s">
        <v>175</v>
      </c>
      <c r="E161" s="263" t="s">
        <v>1</v>
      </c>
      <c r="F161" s="264" t="s">
        <v>187</v>
      </c>
      <c r="G161" s="262"/>
      <c r="H161" s="265">
        <v>32.811999999999998</v>
      </c>
      <c r="I161" s="266"/>
      <c r="J161" s="262"/>
      <c r="K161" s="262"/>
      <c r="L161" s="267"/>
      <c r="M161" s="268"/>
      <c r="N161" s="269"/>
      <c r="O161" s="269"/>
      <c r="P161" s="269"/>
      <c r="Q161" s="269"/>
      <c r="R161" s="269"/>
      <c r="S161" s="269"/>
      <c r="T161" s="27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71" t="s">
        <v>175</v>
      </c>
      <c r="AU161" s="271" t="s">
        <v>87</v>
      </c>
      <c r="AV161" s="14" t="s">
        <v>173</v>
      </c>
      <c r="AW161" s="14" t="s">
        <v>34</v>
      </c>
      <c r="AX161" s="14" t="s">
        <v>85</v>
      </c>
      <c r="AY161" s="271" t="s">
        <v>167</v>
      </c>
    </row>
    <row r="162" s="2" customFormat="1" ht="37.8" customHeight="1">
      <c r="A162" s="39"/>
      <c r="B162" s="40"/>
      <c r="C162" s="235" t="s">
        <v>188</v>
      </c>
      <c r="D162" s="235" t="s">
        <v>169</v>
      </c>
      <c r="E162" s="236" t="s">
        <v>189</v>
      </c>
      <c r="F162" s="237" t="s">
        <v>190</v>
      </c>
      <c r="G162" s="238" t="s">
        <v>179</v>
      </c>
      <c r="H162" s="239">
        <v>32.811999999999998</v>
      </c>
      <c r="I162" s="240"/>
      <c r="J162" s="241">
        <f>ROUND(I162*H162,2)</f>
        <v>0</v>
      </c>
      <c r="K162" s="242"/>
      <c r="L162" s="45"/>
      <c r="M162" s="243" t="s">
        <v>1</v>
      </c>
      <c r="N162" s="244" t="s">
        <v>42</v>
      </c>
      <c r="O162" s="92"/>
      <c r="P162" s="245">
        <f>O162*H162</f>
        <v>0</v>
      </c>
      <c r="Q162" s="245">
        <v>0</v>
      </c>
      <c r="R162" s="245">
        <f>Q162*H162</f>
        <v>0</v>
      </c>
      <c r="S162" s="245">
        <v>0</v>
      </c>
      <c r="T162" s="246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7" t="s">
        <v>173</v>
      </c>
      <c r="AT162" s="247" t="s">
        <v>169</v>
      </c>
      <c r="AU162" s="247" t="s">
        <v>87</v>
      </c>
      <c r="AY162" s="18" t="s">
        <v>167</v>
      </c>
      <c r="BE162" s="248">
        <f>IF(N162="základní",J162,0)</f>
        <v>0</v>
      </c>
      <c r="BF162" s="248">
        <f>IF(N162="snížená",J162,0)</f>
        <v>0</v>
      </c>
      <c r="BG162" s="248">
        <f>IF(N162="zákl. přenesená",J162,0)</f>
        <v>0</v>
      </c>
      <c r="BH162" s="248">
        <f>IF(N162="sníž. přenesená",J162,0)</f>
        <v>0</v>
      </c>
      <c r="BI162" s="248">
        <f>IF(N162="nulová",J162,0)</f>
        <v>0</v>
      </c>
      <c r="BJ162" s="18" t="s">
        <v>85</v>
      </c>
      <c r="BK162" s="248">
        <f>ROUND(I162*H162,2)</f>
        <v>0</v>
      </c>
      <c r="BL162" s="18" t="s">
        <v>173</v>
      </c>
      <c r="BM162" s="247" t="s">
        <v>191</v>
      </c>
    </row>
    <row r="163" s="2" customFormat="1" ht="24.15" customHeight="1">
      <c r="A163" s="39"/>
      <c r="B163" s="40"/>
      <c r="C163" s="235" t="s">
        <v>173</v>
      </c>
      <c r="D163" s="235" t="s">
        <v>169</v>
      </c>
      <c r="E163" s="236" t="s">
        <v>192</v>
      </c>
      <c r="F163" s="237" t="s">
        <v>193</v>
      </c>
      <c r="G163" s="238" t="s">
        <v>179</v>
      </c>
      <c r="H163" s="239">
        <v>32.811999999999998</v>
      </c>
      <c r="I163" s="240"/>
      <c r="J163" s="241">
        <f>ROUND(I163*H163,2)</f>
        <v>0</v>
      </c>
      <c r="K163" s="242"/>
      <c r="L163" s="45"/>
      <c r="M163" s="243" t="s">
        <v>1</v>
      </c>
      <c r="N163" s="244" t="s">
        <v>42</v>
      </c>
      <c r="O163" s="92"/>
      <c r="P163" s="245">
        <f>O163*H163</f>
        <v>0</v>
      </c>
      <c r="Q163" s="245">
        <v>0</v>
      </c>
      <c r="R163" s="245">
        <f>Q163*H163</f>
        <v>0</v>
      </c>
      <c r="S163" s="245">
        <v>0</v>
      </c>
      <c r="T163" s="246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7" t="s">
        <v>173</v>
      </c>
      <c r="AT163" s="247" t="s">
        <v>169</v>
      </c>
      <c r="AU163" s="247" t="s">
        <v>87</v>
      </c>
      <c r="AY163" s="18" t="s">
        <v>167</v>
      </c>
      <c r="BE163" s="248">
        <f>IF(N163="základní",J163,0)</f>
        <v>0</v>
      </c>
      <c r="BF163" s="248">
        <f>IF(N163="snížená",J163,0)</f>
        <v>0</v>
      </c>
      <c r="BG163" s="248">
        <f>IF(N163="zákl. přenesená",J163,0)</f>
        <v>0</v>
      </c>
      <c r="BH163" s="248">
        <f>IF(N163="sníž. přenesená",J163,0)</f>
        <v>0</v>
      </c>
      <c r="BI163" s="248">
        <f>IF(N163="nulová",J163,0)</f>
        <v>0</v>
      </c>
      <c r="BJ163" s="18" t="s">
        <v>85</v>
      </c>
      <c r="BK163" s="248">
        <f>ROUND(I163*H163,2)</f>
        <v>0</v>
      </c>
      <c r="BL163" s="18" t="s">
        <v>173</v>
      </c>
      <c r="BM163" s="247" t="s">
        <v>194</v>
      </c>
    </row>
    <row r="164" s="2" customFormat="1" ht="24.15" customHeight="1">
      <c r="A164" s="39"/>
      <c r="B164" s="40"/>
      <c r="C164" s="235" t="s">
        <v>195</v>
      </c>
      <c r="D164" s="235" t="s">
        <v>169</v>
      </c>
      <c r="E164" s="236" t="s">
        <v>196</v>
      </c>
      <c r="F164" s="237" t="s">
        <v>197</v>
      </c>
      <c r="G164" s="238" t="s">
        <v>172</v>
      </c>
      <c r="H164" s="239">
        <v>21.292999999999999</v>
      </c>
      <c r="I164" s="240"/>
      <c r="J164" s="241">
        <f>ROUND(I164*H164,2)</f>
        <v>0</v>
      </c>
      <c r="K164" s="242"/>
      <c r="L164" s="45"/>
      <c r="M164" s="243" t="s">
        <v>1</v>
      </c>
      <c r="N164" s="244" t="s">
        <v>42</v>
      </c>
      <c r="O164" s="92"/>
      <c r="P164" s="245">
        <f>O164*H164</f>
        <v>0</v>
      </c>
      <c r="Q164" s="245">
        <v>0</v>
      </c>
      <c r="R164" s="245">
        <f>Q164*H164</f>
        <v>0</v>
      </c>
      <c r="S164" s="245">
        <v>0</v>
      </c>
      <c r="T164" s="246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7" t="s">
        <v>173</v>
      </c>
      <c r="AT164" s="247" t="s">
        <v>169</v>
      </c>
      <c r="AU164" s="247" t="s">
        <v>87</v>
      </c>
      <c r="AY164" s="18" t="s">
        <v>167</v>
      </c>
      <c r="BE164" s="248">
        <f>IF(N164="základní",J164,0)</f>
        <v>0</v>
      </c>
      <c r="BF164" s="248">
        <f>IF(N164="snížená",J164,0)</f>
        <v>0</v>
      </c>
      <c r="BG164" s="248">
        <f>IF(N164="zákl. přenesená",J164,0)</f>
        <v>0</v>
      </c>
      <c r="BH164" s="248">
        <f>IF(N164="sníž. přenesená",J164,0)</f>
        <v>0</v>
      </c>
      <c r="BI164" s="248">
        <f>IF(N164="nulová",J164,0)</f>
        <v>0</v>
      </c>
      <c r="BJ164" s="18" t="s">
        <v>85</v>
      </c>
      <c r="BK164" s="248">
        <f>ROUND(I164*H164,2)</f>
        <v>0</v>
      </c>
      <c r="BL164" s="18" t="s">
        <v>173</v>
      </c>
      <c r="BM164" s="247" t="s">
        <v>198</v>
      </c>
    </row>
    <row r="165" s="13" customFormat="1">
      <c r="A165" s="13"/>
      <c r="B165" s="249"/>
      <c r="C165" s="250"/>
      <c r="D165" s="251" t="s">
        <v>175</v>
      </c>
      <c r="E165" s="252" t="s">
        <v>1</v>
      </c>
      <c r="F165" s="253" t="s">
        <v>199</v>
      </c>
      <c r="G165" s="250"/>
      <c r="H165" s="254">
        <v>18.347999999999999</v>
      </c>
      <c r="I165" s="255"/>
      <c r="J165" s="250"/>
      <c r="K165" s="250"/>
      <c r="L165" s="256"/>
      <c r="M165" s="257"/>
      <c r="N165" s="258"/>
      <c r="O165" s="258"/>
      <c r="P165" s="258"/>
      <c r="Q165" s="258"/>
      <c r="R165" s="258"/>
      <c r="S165" s="258"/>
      <c r="T165" s="25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0" t="s">
        <v>175</v>
      </c>
      <c r="AU165" s="260" t="s">
        <v>87</v>
      </c>
      <c r="AV165" s="13" t="s">
        <v>87</v>
      </c>
      <c r="AW165" s="13" t="s">
        <v>34</v>
      </c>
      <c r="AX165" s="13" t="s">
        <v>77</v>
      </c>
      <c r="AY165" s="260" t="s">
        <v>167</v>
      </c>
    </row>
    <row r="166" s="13" customFormat="1">
      <c r="A166" s="13"/>
      <c r="B166" s="249"/>
      <c r="C166" s="250"/>
      <c r="D166" s="251" t="s">
        <v>175</v>
      </c>
      <c r="E166" s="252" t="s">
        <v>1</v>
      </c>
      <c r="F166" s="253" t="s">
        <v>200</v>
      </c>
      <c r="G166" s="250"/>
      <c r="H166" s="254">
        <v>2.9449999999999998</v>
      </c>
      <c r="I166" s="255"/>
      <c r="J166" s="250"/>
      <c r="K166" s="250"/>
      <c r="L166" s="256"/>
      <c r="M166" s="257"/>
      <c r="N166" s="258"/>
      <c r="O166" s="258"/>
      <c r="P166" s="258"/>
      <c r="Q166" s="258"/>
      <c r="R166" s="258"/>
      <c r="S166" s="258"/>
      <c r="T166" s="25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0" t="s">
        <v>175</v>
      </c>
      <c r="AU166" s="260" t="s">
        <v>87</v>
      </c>
      <c r="AV166" s="13" t="s">
        <v>87</v>
      </c>
      <c r="AW166" s="13" t="s">
        <v>34</v>
      </c>
      <c r="AX166" s="13" t="s">
        <v>77</v>
      </c>
      <c r="AY166" s="260" t="s">
        <v>167</v>
      </c>
    </row>
    <row r="167" s="14" customFormat="1">
      <c r="A167" s="14"/>
      <c r="B167" s="261"/>
      <c r="C167" s="262"/>
      <c r="D167" s="251" t="s">
        <v>175</v>
      </c>
      <c r="E167" s="263" t="s">
        <v>1</v>
      </c>
      <c r="F167" s="264" t="s">
        <v>187</v>
      </c>
      <c r="G167" s="262"/>
      <c r="H167" s="265">
        <v>21.292999999999999</v>
      </c>
      <c r="I167" s="266"/>
      <c r="J167" s="262"/>
      <c r="K167" s="262"/>
      <c r="L167" s="267"/>
      <c r="M167" s="268"/>
      <c r="N167" s="269"/>
      <c r="O167" s="269"/>
      <c r="P167" s="269"/>
      <c r="Q167" s="269"/>
      <c r="R167" s="269"/>
      <c r="S167" s="269"/>
      <c r="T167" s="270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1" t="s">
        <v>175</v>
      </c>
      <c r="AU167" s="271" t="s">
        <v>87</v>
      </c>
      <c r="AV167" s="14" t="s">
        <v>173</v>
      </c>
      <c r="AW167" s="14" t="s">
        <v>34</v>
      </c>
      <c r="AX167" s="14" t="s">
        <v>85</v>
      </c>
      <c r="AY167" s="271" t="s">
        <v>167</v>
      </c>
    </row>
    <row r="168" s="2" customFormat="1" ht="16.5" customHeight="1">
      <c r="A168" s="39"/>
      <c r="B168" s="40"/>
      <c r="C168" s="235" t="s">
        <v>201</v>
      </c>
      <c r="D168" s="235" t="s">
        <v>169</v>
      </c>
      <c r="E168" s="236" t="s">
        <v>202</v>
      </c>
      <c r="F168" s="237" t="s">
        <v>203</v>
      </c>
      <c r="G168" s="238" t="s">
        <v>179</v>
      </c>
      <c r="H168" s="239">
        <v>32.811999999999998</v>
      </c>
      <c r="I168" s="240"/>
      <c r="J168" s="241">
        <f>ROUND(I168*H168,2)</f>
        <v>0</v>
      </c>
      <c r="K168" s="242"/>
      <c r="L168" s="45"/>
      <c r="M168" s="243" t="s">
        <v>1</v>
      </c>
      <c r="N168" s="244" t="s">
        <v>42</v>
      </c>
      <c r="O168" s="92"/>
      <c r="P168" s="245">
        <f>O168*H168</f>
        <v>0</v>
      </c>
      <c r="Q168" s="245">
        <v>0</v>
      </c>
      <c r="R168" s="245">
        <f>Q168*H168</f>
        <v>0</v>
      </c>
      <c r="S168" s="245">
        <v>0</v>
      </c>
      <c r="T168" s="246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7" t="s">
        <v>173</v>
      </c>
      <c r="AT168" s="247" t="s">
        <v>169</v>
      </c>
      <c r="AU168" s="247" t="s">
        <v>87</v>
      </c>
      <c r="AY168" s="18" t="s">
        <v>167</v>
      </c>
      <c r="BE168" s="248">
        <f>IF(N168="základní",J168,0)</f>
        <v>0</v>
      </c>
      <c r="BF168" s="248">
        <f>IF(N168="snížená",J168,0)</f>
        <v>0</v>
      </c>
      <c r="BG168" s="248">
        <f>IF(N168="zákl. přenesená",J168,0)</f>
        <v>0</v>
      </c>
      <c r="BH168" s="248">
        <f>IF(N168="sníž. přenesená",J168,0)</f>
        <v>0</v>
      </c>
      <c r="BI168" s="248">
        <f>IF(N168="nulová",J168,0)</f>
        <v>0</v>
      </c>
      <c r="BJ168" s="18" t="s">
        <v>85</v>
      </c>
      <c r="BK168" s="248">
        <f>ROUND(I168*H168,2)</f>
        <v>0</v>
      </c>
      <c r="BL168" s="18" t="s">
        <v>173</v>
      </c>
      <c r="BM168" s="247" t="s">
        <v>204</v>
      </c>
    </row>
    <row r="169" s="2" customFormat="1" ht="24.15" customHeight="1">
      <c r="A169" s="39"/>
      <c r="B169" s="40"/>
      <c r="C169" s="235" t="s">
        <v>205</v>
      </c>
      <c r="D169" s="235" t="s">
        <v>169</v>
      </c>
      <c r="E169" s="236" t="s">
        <v>206</v>
      </c>
      <c r="F169" s="237" t="s">
        <v>207</v>
      </c>
      <c r="G169" s="238" t="s">
        <v>179</v>
      </c>
      <c r="H169" s="239">
        <v>5.2939999999999996</v>
      </c>
      <c r="I169" s="240"/>
      <c r="J169" s="241">
        <f>ROUND(I169*H169,2)</f>
        <v>0</v>
      </c>
      <c r="K169" s="242"/>
      <c r="L169" s="45"/>
      <c r="M169" s="243" t="s">
        <v>1</v>
      </c>
      <c r="N169" s="244" t="s">
        <v>42</v>
      </c>
      <c r="O169" s="92"/>
      <c r="P169" s="245">
        <f>O169*H169</f>
        <v>0</v>
      </c>
      <c r="Q169" s="245">
        <v>0</v>
      </c>
      <c r="R169" s="245">
        <f>Q169*H169</f>
        <v>0</v>
      </c>
      <c r="S169" s="245">
        <v>0</v>
      </c>
      <c r="T169" s="246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7" t="s">
        <v>173</v>
      </c>
      <c r="AT169" s="247" t="s">
        <v>169</v>
      </c>
      <c r="AU169" s="247" t="s">
        <v>87</v>
      </c>
      <c r="AY169" s="18" t="s">
        <v>167</v>
      </c>
      <c r="BE169" s="248">
        <f>IF(N169="základní",J169,0)</f>
        <v>0</v>
      </c>
      <c r="BF169" s="248">
        <f>IF(N169="snížená",J169,0)</f>
        <v>0</v>
      </c>
      <c r="BG169" s="248">
        <f>IF(N169="zákl. přenesená",J169,0)</f>
        <v>0</v>
      </c>
      <c r="BH169" s="248">
        <f>IF(N169="sníž. přenesená",J169,0)</f>
        <v>0</v>
      </c>
      <c r="BI169" s="248">
        <f>IF(N169="nulová",J169,0)</f>
        <v>0</v>
      </c>
      <c r="BJ169" s="18" t="s">
        <v>85</v>
      </c>
      <c r="BK169" s="248">
        <f>ROUND(I169*H169,2)</f>
        <v>0</v>
      </c>
      <c r="BL169" s="18" t="s">
        <v>173</v>
      </c>
      <c r="BM169" s="247" t="s">
        <v>208</v>
      </c>
    </row>
    <row r="170" s="13" customFormat="1">
      <c r="A170" s="13"/>
      <c r="B170" s="249"/>
      <c r="C170" s="250"/>
      <c r="D170" s="251" t="s">
        <v>175</v>
      </c>
      <c r="E170" s="252" t="s">
        <v>1</v>
      </c>
      <c r="F170" s="253" t="s">
        <v>209</v>
      </c>
      <c r="G170" s="250"/>
      <c r="H170" s="254">
        <v>5.2939999999999996</v>
      </c>
      <c r="I170" s="255"/>
      <c r="J170" s="250"/>
      <c r="K170" s="250"/>
      <c r="L170" s="256"/>
      <c r="M170" s="257"/>
      <c r="N170" s="258"/>
      <c r="O170" s="258"/>
      <c r="P170" s="258"/>
      <c r="Q170" s="258"/>
      <c r="R170" s="258"/>
      <c r="S170" s="258"/>
      <c r="T170" s="25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0" t="s">
        <v>175</v>
      </c>
      <c r="AU170" s="260" t="s">
        <v>87</v>
      </c>
      <c r="AV170" s="13" t="s">
        <v>87</v>
      </c>
      <c r="AW170" s="13" t="s">
        <v>34</v>
      </c>
      <c r="AX170" s="13" t="s">
        <v>85</v>
      </c>
      <c r="AY170" s="260" t="s">
        <v>167</v>
      </c>
    </row>
    <row r="171" s="2" customFormat="1" ht="16.5" customHeight="1">
      <c r="A171" s="39"/>
      <c r="B171" s="40"/>
      <c r="C171" s="272" t="s">
        <v>210</v>
      </c>
      <c r="D171" s="272" t="s">
        <v>211</v>
      </c>
      <c r="E171" s="273" t="s">
        <v>212</v>
      </c>
      <c r="F171" s="274" t="s">
        <v>213</v>
      </c>
      <c r="G171" s="275" t="s">
        <v>214</v>
      </c>
      <c r="H171" s="276">
        <v>11.117000000000001</v>
      </c>
      <c r="I171" s="277"/>
      <c r="J171" s="278">
        <f>ROUND(I171*H171,2)</f>
        <v>0</v>
      </c>
      <c r="K171" s="279"/>
      <c r="L171" s="280"/>
      <c r="M171" s="281" t="s">
        <v>1</v>
      </c>
      <c r="N171" s="282" t="s">
        <v>42</v>
      </c>
      <c r="O171" s="92"/>
      <c r="P171" s="245">
        <f>O171*H171</f>
        <v>0</v>
      </c>
      <c r="Q171" s="245">
        <v>1</v>
      </c>
      <c r="R171" s="245">
        <f>Q171*H171</f>
        <v>11.117000000000001</v>
      </c>
      <c r="S171" s="245">
        <v>0</v>
      </c>
      <c r="T171" s="246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7" t="s">
        <v>210</v>
      </c>
      <c r="AT171" s="247" t="s">
        <v>211</v>
      </c>
      <c r="AU171" s="247" t="s">
        <v>87</v>
      </c>
      <c r="AY171" s="18" t="s">
        <v>167</v>
      </c>
      <c r="BE171" s="248">
        <f>IF(N171="základní",J171,0)</f>
        <v>0</v>
      </c>
      <c r="BF171" s="248">
        <f>IF(N171="snížená",J171,0)</f>
        <v>0</v>
      </c>
      <c r="BG171" s="248">
        <f>IF(N171="zákl. přenesená",J171,0)</f>
        <v>0</v>
      </c>
      <c r="BH171" s="248">
        <f>IF(N171="sníž. přenesená",J171,0)</f>
        <v>0</v>
      </c>
      <c r="BI171" s="248">
        <f>IF(N171="nulová",J171,0)</f>
        <v>0</v>
      </c>
      <c r="BJ171" s="18" t="s">
        <v>85</v>
      </c>
      <c r="BK171" s="248">
        <f>ROUND(I171*H171,2)</f>
        <v>0</v>
      </c>
      <c r="BL171" s="18" t="s">
        <v>173</v>
      </c>
      <c r="BM171" s="247" t="s">
        <v>215</v>
      </c>
    </row>
    <row r="172" s="13" customFormat="1">
      <c r="A172" s="13"/>
      <c r="B172" s="249"/>
      <c r="C172" s="250"/>
      <c r="D172" s="251" t="s">
        <v>175</v>
      </c>
      <c r="E172" s="252" t="s">
        <v>1</v>
      </c>
      <c r="F172" s="253" t="s">
        <v>209</v>
      </c>
      <c r="G172" s="250"/>
      <c r="H172" s="254">
        <v>5.2939999999999996</v>
      </c>
      <c r="I172" s="255"/>
      <c r="J172" s="250"/>
      <c r="K172" s="250"/>
      <c r="L172" s="256"/>
      <c r="M172" s="257"/>
      <c r="N172" s="258"/>
      <c r="O172" s="258"/>
      <c r="P172" s="258"/>
      <c r="Q172" s="258"/>
      <c r="R172" s="258"/>
      <c r="S172" s="258"/>
      <c r="T172" s="25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0" t="s">
        <v>175</v>
      </c>
      <c r="AU172" s="260" t="s">
        <v>87</v>
      </c>
      <c r="AV172" s="13" t="s">
        <v>87</v>
      </c>
      <c r="AW172" s="13" t="s">
        <v>34</v>
      </c>
      <c r="AX172" s="13" t="s">
        <v>85</v>
      </c>
      <c r="AY172" s="260" t="s">
        <v>167</v>
      </c>
    </row>
    <row r="173" s="13" customFormat="1">
      <c r="A173" s="13"/>
      <c r="B173" s="249"/>
      <c r="C173" s="250"/>
      <c r="D173" s="251" t="s">
        <v>175</v>
      </c>
      <c r="E173" s="250"/>
      <c r="F173" s="253" t="s">
        <v>216</v>
      </c>
      <c r="G173" s="250"/>
      <c r="H173" s="254">
        <v>11.117000000000001</v>
      </c>
      <c r="I173" s="255"/>
      <c r="J173" s="250"/>
      <c r="K173" s="250"/>
      <c r="L173" s="256"/>
      <c r="M173" s="257"/>
      <c r="N173" s="258"/>
      <c r="O173" s="258"/>
      <c r="P173" s="258"/>
      <c r="Q173" s="258"/>
      <c r="R173" s="258"/>
      <c r="S173" s="258"/>
      <c r="T173" s="25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0" t="s">
        <v>175</v>
      </c>
      <c r="AU173" s="260" t="s">
        <v>87</v>
      </c>
      <c r="AV173" s="13" t="s">
        <v>87</v>
      </c>
      <c r="AW173" s="13" t="s">
        <v>4</v>
      </c>
      <c r="AX173" s="13" t="s">
        <v>85</v>
      </c>
      <c r="AY173" s="260" t="s">
        <v>167</v>
      </c>
    </row>
    <row r="174" s="2" customFormat="1" ht="24.15" customHeight="1">
      <c r="A174" s="39"/>
      <c r="B174" s="40"/>
      <c r="C174" s="235" t="s">
        <v>217</v>
      </c>
      <c r="D174" s="235" t="s">
        <v>169</v>
      </c>
      <c r="E174" s="236" t="s">
        <v>218</v>
      </c>
      <c r="F174" s="237" t="s">
        <v>219</v>
      </c>
      <c r="G174" s="238" t="s">
        <v>172</v>
      </c>
      <c r="H174" s="239">
        <v>39.479999999999997</v>
      </c>
      <c r="I174" s="240"/>
      <c r="J174" s="241">
        <f>ROUND(I174*H174,2)</f>
        <v>0</v>
      </c>
      <c r="K174" s="242"/>
      <c r="L174" s="45"/>
      <c r="M174" s="243" t="s">
        <v>1</v>
      </c>
      <c r="N174" s="244" t="s">
        <v>42</v>
      </c>
      <c r="O174" s="92"/>
      <c r="P174" s="245">
        <f>O174*H174</f>
        <v>0</v>
      </c>
      <c r="Q174" s="245">
        <v>0</v>
      </c>
      <c r="R174" s="245">
        <f>Q174*H174</f>
        <v>0</v>
      </c>
      <c r="S174" s="245">
        <v>0</v>
      </c>
      <c r="T174" s="246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7" t="s">
        <v>173</v>
      </c>
      <c r="AT174" s="247" t="s">
        <v>169</v>
      </c>
      <c r="AU174" s="247" t="s">
        <v>87</v>
      </c>
      <c r="AY174" s="18" t="s">
        <v>167</v>
      </c>
      <c r="BE174" s="248">
        <f>IF(N174="základní",J174,0)</f>
        <v>0</v>
      </c>
      <c r="BF174" s="248">
        <f>IF(N174="snížená",J174,0)</f>
        <v>0</v>
      </c>
      <c r="BG174" s="248">
        <f>IF(N174="zákl. přenesená",J174,0)</f>
        <v>0</v>
      </c>
      <c r="BH174" s="248">
        <f>IF(N174="sníž. přenesená",J174,0)</f>
        <v>0</v>
      </c>
      <c r="BI174" s="248">
        <f>IF(N174="nulová",J174,0)</f>
        <v>0</v>
      </c>
      <c r="BJ174" s="18" t="s">
        <v>85</v>
      </c>
      <c r="BK174" s="248">
        <f>ROUND(I174*H174,2)</f>
        <v>0</v>
      </c>
      <c r="BL174" s="18" t="s">
        <v>173</v>
      </c>
      <c r="BM174" s="247" t="s">
        <v>220</v>
      </c>
    </row>
    <row r="175" s="2" customFormat="1" ht="24.15" customHeight="1">
      <c r="A175" s="39"/>
      <c r="B175" s="40"/>
      <c r="C175" s="235" t="s">
        <v>221</v>
      </c>
      <c r="D175" s="235" t="s">
        <v>169</v>
      </c>
      <c r="E175" s="236" t="s">
        <v>222</v>
      </c>
      <c r="F175" s="237" t="s">
        <v>223</v>
      </c>
      <c r="G175" s="238" t="s">
        <v>172</v>
      </c>
      <c r="H175" s="239">
        <v>39.479999999999997</v>
      </c>
      <c r="I175" s="240"/>
      <c r="J175" s="241">
        <f>ROUND(I175*H175,2)</f>
        <v>0</v>
      </c>
      <c r="K175" s="242"/>
      <c r="L175" s="45"/>
      <c r="M175" s="243" t="s">
        <v>1</v>
      </c>
      <c r="N175" s="244" t="s">
        <v>42</v>
      </c>
      <c r="O175" s="92"/>
      <c r="P175" s="245">
        <f>O175*H175</f>
        <v>0</v>
      </c>
      <c r="Q175" s="245">
        <v>0</v>
      </c>
      <c r="R175" s="245">
        <f>Q175*H175</f>
        <v>0</v>
      </c>
      <c r="S175" s="245">
        <v>0</v>
      </c>
      <c r="T175" s="246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7" t="s">
        <v>173</v>
      </c>
      <c r="AT175" s="247" t="s">
        <v>169</v>
      </c>
      <c r="AU175" s="247" t="s">
        <v>87</v>
      </c>
      <c r="AY175" s="18" t="s">
        <v>167</v>
      </c>
      <c r="BE175" s="248">
        <f>IF(N175="základní",J175,0)</f>
        <v>0</v>
      </c>
      <c r="BF175" s="248">
        <f>IF(N175="snížená",J175,0)</f>
        <v>0</v>
      </c>
      <c r="BG175" s="248">
        <f>IF(N175="zákl. přenesená",J175,0)</f>
        <v>0</v>
      </c>
      <c r="BH175" s="248">
        <f>IF(N175="sníž. přenesená",J175,0)</f>
        <v>0</v>
      </c>
      <c r="BI175" s="248">
        <f>IF(N175="nulová",J175,0)</f>
        <v>0</v>
      </c>
      <c r="BJ175" s="18" t="s">
        <v>85</v>
      </c>
      <c r="BK175" s="248">
        <f>ROUND(I175*H175,2)</f>
        <v>0</v>
      </c>
      <c r="BL175" s="18" t="s">
        <v>173</v>
      </c>
      <c r="BM175" s="247" t="s">
        <v>224</v>
      </c>
    </row>
    <row r="176" s="12" customFormat="1" ht="22.8" customHeight="1">
      <c r="A176" s="12"/>
      <c r="B176" s="219"/>
      <c r="C176" s="220"/>
      <c r="D176" s="221" t="s">
        <v>76</v>
      </c>
      <c r="E176" s="233" t="s">
        <v>87</v>
      </c>
      <c r="F176" s="233" t="s">
        <v>225</v>
      </c>
      <c r="G176" s="220"/>
      <c r="H176" s="220"/>
      <c r="I176" s="223"/>
      <c r="J176" s="234">
        <f>BK176</f>
        <v>0</v>
      </c>
      <c r="K176" s="220"/>
      <c r="L176" s="225"/>
      <c r="M176" s="226"/>
      <c r="N176" s="227"/>
      <c r="O176" s="227"/>
      <c r="P176" s="228">
        <f>SUM(P177:P207)</f>
        <v>0</v>
      </c>
      <c r="Q176" s="227"/>
      <c r="R176" s="228">
        <f>SUM(R177:R207)</f>
        <v>48.22057328999999</v>
      </c>
      <c r="S176" s="227"/>
      <c r="T176" s="229">
        <f>SUM(T177:T207)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30" t="s">
        <v>85</v>
      </c>
      <c r="AT176" s="231" t="s">
        <v>76</v>
      </c>
      <c r="AU176" s="231" t="s">
        <v>85</v>
      </c>
      <c r="AY176" s="230" t="s">
        <v>167</v>
      </c>
      <c r="BK176" s="232">
        <f>SUM(BK177:BK207)</f>
        <v>0</v>
      </c>
    </row>
    <row r="177" s="2" customFormat="1" ht="24.15" customHeight="1">
      <c r="A177" s="39"/>
      <c r="B177" s="40"/>
      <c r="C177" s="235" t="s">
        <v>226</v>
      </c>
      <c r="D177" s="235" t="s">
        <v>169</v>
      </c>
      <c r="E177" s="236" t="s">
        <v>227</v>
      </c>
      <c r="F177" s="237" t="s">
        <v>228</v>
      </c>
      <c r="G177" s="238" t="s">
        <v>172</v>
      </c>
      <c r="H177" s="239">
        <v>55.426000000000002</v>
      </c>
      <c r="I177" s="240"/>
      <c r="J177" s="241">
        <f>ROUND(I177*H177,2)</f>
        <v>0</v>
      </c>
      <c r="K177" s="242"/>
      <c r="L177" s="45"/>
      <c r="M177" s="243" t="s">
        <v>1</v>
      </c>
      <c r="N177" s="244" t="s">
        <v>42</v>
      </c>
      <c r="O177" s="92"/>
      <c r="P177" s="245">
        <f>O177*H177</f>
        <v>0</v>
      </c>
      <c r="Q177" s="245">
        <v>0.00017000000000000001</v>
      </c>
      <c r="R177" s="245">
        <f>Q177*H177</f>
        <v>0.0094224200000000008</v>
      </c>
      <c r="S177" s="245">
        <v>0</v>
      </c>
      <c r="T177" s="246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7" t="s">
        <v>173</v>
      </c>
      <c r="AT177" s="247" t="s">
        <v>169</v>
      </c>
      <c r="AU177" s="247" t="s">
        <v>87</v>
      </c>
      <c r="AY177" s="18" t="s">
        <v>167</v>
      </c>
      <c r="BE177" s="248">
        <f>IF(N177="základní",J177,0)</f>
        <v>0</v>
      </c>
      <c r="BF177" s="248">
        <f>IF(N177="snížená",J177,0)</f>
        <v>0</v>
      </c>
      <c r="BG177" s="248">
        <f>IF(N177="zákl. přenesená",J177,0)</f>
        <v>0</v>
      </c>
      <c r="BH177" s="248">
        <f>IF(N177="sníž. přenesená",J177,0)</f>
        <v>0</v>
      </c>
      <c r="BI177" s="248">
        <f>IF(N177="nulová",J177,0)</f>
        <v>0</v>
      </c>
      <c r="BJ177" s="18" t="s">
        <v>85</v>
      </c>
      <c r="BK177" s="248">
        <f>ROUND(I177*H177,2)</f>
        <v>0</v>
      </c>
      <c r="BL177" s="18" t="s">
        <v>173</v>
      </c>
      <c r="BM177" s="247" t="s">
        <v>229</v>
      </c>
    </row>
    <row r="178" s="13" customFormat="1">
      <c r="A178" s="13"/>
      <c r="B178" s="249"/>
      <c r="C178" s="250"/>
      <c r="D178" s="251" t="s">
        <v>175</v>
      </c>
      <c r="E178" s="252" t="s">
        <v>1</v>
      </c>
      <c r="F178" s="253" t="s">
        <v>230</v>
      </c>
      <c r="G178" s="250"/>
      <c r="H178" s="254">
        <v>55.426000000000002</v>
      </c>
      <c r="I178" s="255"/>
      <c r="J178" s="250"/>
      <c r="K178" s="250"/>
      <c r="L178" s="256"/>
      <c r="M178" s="257"/>
      <c r="N178" s="258"/>
      <c r="O178" s="258"/>
      <c r="P178" s="258"/>
      <c r="Q178" s="258"/>
      <c r="R178" s="258"/>
      <c r="S178" s="258"/>
      <c r="T178" s="25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0" t="s">
        <v>175</v>
      </c>
      <c r="AU178" s="260" t="s">
        <v>87</v>
      </c>
      <c r="AV178" s="13" t="s">
        <v>87</v>
      </c>
      <c r="AW178" s="13" t="s">
        <v>34</v>
      </c>
      <c r="AX178" s="13" t="s">
        <v>85</v>
      </c>
      <c r="AY178" s="260" t="s">
        <v>167</v>
      </c>
    </row>
    <row r="179" s="2" customFormat="1" ht="24.15" customHeight="1">
      <c r="A179" s="39"/>
      <c r="B179" s="40"/>
      <c r="C179" s="272" t="s">
        <v>8</v>
      </c>
      <c r="D179" s="272" t="s">
        <v>211</v>
      </c>
      <c r="E179" s="273" t="s">
        <v>231</v>
      </c>
      <c r="F179" s="274" t="s">
        <v>232</v>
      </c>
      <c r="G179" s="275" t="s">
        <v>172</v>
      </c>
      <c r="H179" s="276">
        <v>65.652000000000001</v>
      </c>
      <c r="I179" s="277"/>
      <c r="J179" s="278">
        <f>ROUND(I179*H179,2)</f>
        <v>0</v>
      </c>
      <c r="K179" s="279"/>
      <c r="L179" s="280"/>
      <c r="M179" s="281" t="s">
        <v>1</v>
      </c>
      <c r="N179" s="282" t="s">
        <v>42</v>
      </c>
      <c r="O179" s="92"/>
      <c r="P179" s="245">
        <f>O179*H179</f>
        <v>0</v>
      </c>
      <c r="Q179" s="245">
        <v>0.00010000000000000001</v>
      </c>
      <c r="R179" s="245">
        <f>Q179*H179</f>
        <v>0.0065652000000000002</v>
      </c>
      <c r="S179" s="245">
        <v>0</v>
      </c>
      <c r="T179" s="246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7" t="s">
        <v>210</v>
      </c>
      <c r="AT179" s="247" t="s">
        <v>211</v>
      </c>
      <c r="AU179" s="247" t="s">
        <v>87</v>
      </c>
      <c r="AY179" s="18" t="s">
        <v>167</v>
      </c>
      <c r="BE179" s="248">
        <f>IF(N179="základní",J179,0)</f>
        <v>0</v>
      </c>
      <c r="BF179" s="248">
        <f>IF(N179="snížená",J179,0)</f>
        <v>0</v>
      </c>
      <c r="BG179" s="248">
        <f>IF(N179="zákl. přenesená",J179,0)</f>
        <v>0</v>
      </c>
      <c r="BH179" s="248">
        <f>IF(N179="sníž. přenesená",J179,0)</f>
        <v>0</v>
      </c>
      <c r="BI179" s="248">
        <f>IF(N179="nulová",J179,0)</f>
        <v>0</v>
      </c>
      <c r="BJ179" s="18" t="s">
        <v>85</v>
      </c>
      <c r="BK179" s="248">
        <f>ROUND(I179*H179,2)</f>
        <v>0</v>
      </c>
      <c r="BL179" s="18" t="s">
        <v>173</v>
      </c>
      <c r="BM179" s="247" t="s">
        <v>233</v>
      </c>
    </row>
    <row r="180" s="13" customFormat="1">
      <c r="A180" s="13"/>
      <c r="B180" s="249"/>
      <c r="C180" s="250"/>
      <c r="D180" s="251" t="s">
        <v>175</v>
      </c>
      <c r="E180" s="250"/>
      <c r="F180" s="253" t="s">
        <v>234</v>
      </c>
      <c r="G180" s="250"/>
      <c r="H180" s="254">
        <v>65.652000000000001</v>
      </c>
      <c r="I180" s="255"/>
      <c r="J180" s="250"/>
      <c r="K180" s="250"/>
      <c r="L180" s="256"/>
      <c r="M180" s="257"/>
      <c r="N180" s="258"/>
      <c r="O180" s="258"/>
      <c r="P180" s="258"/>
      <c r="Q180" s="258"/>
      <c r="R180" s="258"/>
      <c r="S180" s="258"/>
      <c r="T180" s="25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0" t="s">
        <v>175</v>
      </c>
      <c r="AU180" s="260" t="s">
        <v>87</v>
      </c>
      <c r="AV180" s="13" t="s">
        <v>87</v>
      </c>
      <c r="AW180" s="13" t="s">
        <v>4</v>
      </c>
      <c r="AX180" s="13" t="s">
        <v>85</v>
      </c>
      <c r="AY180" s="260" t="s">
        <v>167</v>
      </c>
    </row>
    <row r="181" s="2" customFormat="1" ht="44.25" customHeight="1">
      <c r="A181" s="39"/>
      <c r="B181" s="40"/>
      <c r="C181" s="235" t="s">
        <v>235</v>
      </c>
      <c r="D181" s="235" t="s">
        <v>169</v>
      </c>
      <c r="E181" s="236" t="s">
        <v>236</v>
      </c>
      <c r="F181" s="237" t="s">
        <v>237</v>
      </c>
      <c r="G181" s="238" t="s">
        <v>238</v>
      </c>
      <c r="H181" s="239">
        <v>12.949999999999999</v>
      </c>
      <c r="I181" s="240"/>
      <c r="J181" s="241">
        <f>ROUND(I181*H181,2)</f>
        <v>0</v>
      </c>
      <c r="K181" s="242"/>
      <c r="L181" s="45"/>
      <c r="M181" s="243" t="s">
        <v>1</v>
      </c>
      <c r="N181" s="244" t="s">
        <v>42</v>
      </c>
      <c r="O181" s="92"/>
      <c r="P181" s="245">
        <f>O181*H181</f>
        <v>0</v>
      </c>
      <c r="Q181" s="245">
        <v>0.23777999999999999</v>
      </c>
      <c r="R181" s="245">
        <f>Q181*H181</f>
        <v>3.0792509999999997</v>
      </c>
      <c r="S181" s="245">
        <v>0</v>
      </c>
      <c r="T181" s="246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7" t="s">
        <v>173</v>
      </c>
      <c r="AT181" s="247" t="s">
        <v>169</v>
      </c>
      <c r="AU181" s="247" t="s">
        <v>87</v>
      </c>
      <c r="AY181" s="18" t="s">
        <v>167</v>
      </c>
      <c r="BE181" s="248">
        <f>IF(N181="základní",J181,0)</f>
        <v>0</v>
      </c>
      <c r="BF181" s="248">
        <f>IF(N181="snížená",J181,0)</f>
        <v>0</v>
      </c>
      <c r="BG181" s="248">
        <f>IF(N181="zákl. přenesená",J181,0)</f>
        <v>0</v>
      </c>
      <c r="BH181" s="248">
        <f>IF(N181="sníž. přenesená",J181,0)</f>
        <v>0</v>
      </c>
      <c r="BI181" s="248">
        <f>IF(N181="nulová",J181,0)</f>
        <v>0</v>
      </c>
      <c r="BJ181" s="18" t="s">
        <v>85</v>
      </c>
      <c r="BK181" s="248">
        <f>ROUND(I181*H181,2)</f>
        <v>0</v>
      </c>
      <c r="BL181" s="18" t="s">
        <v>173</v>
      </c>
      <c r="BM181" s="247" t="s">
        <v>239</v>
      </c>
    </row>
    <row r="182" s="13" customFormat="1">
      <c r="A182" s="13"/>
      <c r="B182" s="249"/>
      <c r="C182" s="250"/>
      <c r="D182" s="251" t="s">
        <v>175</v>
      </c>
      <c r="E182" s="252" t="s">
        <v>1</v>
      </c>
      <c r="F182" s="253" t="s">
        <v>240</v>
      </c>
      <c r="G182" s="250"/>
      <c r="H182" s="254">
        <v>12.949999999999999</v>
      </c>
      <c r="I182" s="255"/>
      <c r="J182" s="250"/>
      <c r="K182" s="250"/>
      <c r="L182" s="256"/>
      <c r="M182" s="257"/>
      <c r="N182" s="258"/>
      <c r="O182" s="258"/>
      <c r="P182" s="258"/>
      <c r="Q182" s="258"/>
      <c r="R182" s="258"/>
      <c r="S182" s="258"/>
      <c r="T182" s="25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0" t="s">
        <v>175</v>
      </c>
      <c r="AU182" s="260" t="s">
        <v>87</v>
      </c>
      <c r="AV182" s="13" t="s">
        <v>87</v>
      </c>
      <c r="AW182" s="13" t="s">
        <v>34</v>
      </c>
      <c r="AX182" s="13" t="s">
        <v>85</v>
      </c>
      <c r="AY182" s="260" t="s">
        <v>167</v>
      </c>
    </row>
    <row r="183" s="2" customFormat="1" ht="24.15" customHeight="1">
      <c r="A183" s="39"/>
      <c r="B183" s="40"/>
      <c r="C183" s="235" t="s">
        <v>241</v>
      </c>
      <c r="D183" s="235" t="s">
        <v>169</v>
      </c>
      <c r="E183" s="236" t="s">
        <v>242</v>
      </c>
      <c r="F183" s="237" t="s">
        <v>243</v>
      </c>
      <c r="G183" s="238" t="s">
        <v>179</v>
      </c>
      <c r="H183" s="239">
        <v>3.726</v>
      </c>
      <c r="I183" s="240"/>
      <c r="J183" s="241">
        <f>ROUND(I183*H183,2)</f>
        <v>0</v>
      </c>
      <c r="K183" s="242"/>
      <c r="L183" s="45"/>
      <c r="M183" s="243" t="s">
        <v>1</v>
      </c>
      <c r="N183" s="244" t="s">
        <v>42</v>
      </c>
      <c r="O183" s="92"/>
      <c r="P183" s="245">
        <f>O183*H183</f>
        <v>0</v>
      </c>
      <c r="Q183" s="245">
        <v>2.1600000000000001</v>
      </c>
      <c r="R183" s="245">
        <f>Q183*H183</f>
        <v>8.0481600000000011</v>
      </c>
      <c r="S183" s="245">
        <v>0</v>
      </c>
      <c r="T183" s="246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7" t="s">
        <v>173</v>
      </c>
      <c r="AT183" s="247" t="s">
        <v>169</v>
      </c>
      <c r="AU183" s="247" t="s">
        <v>87</v>
      </c>
      <c r="AY183" s="18" t="s">
        <v>167</v>
      </c>
      <c r="BE183" s="248">
        <f>IF(N183="základní",J183,0)</f>
        <v>0</v>
      </c>
      <c r="BF183" s="248">
        <f>IF(N183="snížená",J183,0)</f>
        <v>0</v>
      </c>
      <c r="BG183" s="248">
        <f>IF(N183="zákl. přenesená",J183,0)</f>
        <v>0</v>
      </c>
      <c r="BH183" s="248">
        <f>IF(N183="sníž. přenesená",J183,0)</f>
        <v>0</v>
      </c>
      <c r="BI183" s="248">
        <f>IF(N183="nulová",J183,0)</f>
        <v>0</v>
      </c>
      <c r="BJ183" s="18" t="s">
        <v>85</v>
      </c>
      <c r="BK183" s="248">
        <f>ROUND(I183*H183,2)</f>
        <v>0</v>
      </c>
      <c r="BL183" s="18" t="s">
        <v>173</v>
      </c>
      <c r="BM183" s="247" t="s">
        <v>244</v>
      </c>
    </row>
    <row r="184" s="13" customFormat="1">
      <c r="A184" s="13"/>
      <c r="B184" s="249"/>
      <c r="C184" s="250"/>
      <c r="D184" s="251" t="s">
        <v>175</v>
      </c>
      <c r="E184" s="252" t="s">
        <v>1</v>
      </c>
      <c r="F184" s="253" t="s">
        <v>245</v>
      </c>
      <c r="G184" s="250"/>
      <c r="H184" s="254">
        <v>3.726</v>
      </c>
      <c r="I184" s="255"/>
      <c r="J184" s="250"/>
      <c r="K184" s="250"/>
      <c r="L184" s="256"/>
      <c r="M184" s="257"/>
      <c r="N184" s="258"/>
      <c r="O184" s="258"/>
      <c r="P184" s="258"/>
      <c r="Q184" s="258"/>
      <c r="R184" s="258"/>
      <c r="S184" s="258"/>
      <c r="T184" s="25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0" t="s">
        <v>175</v>
      </c>
      <c r="AU184" s="260" t="s">
        <v>87</v>
      </c>
      <c r="AV184" s="13" t="s">
        <v>87</v>
      </c>
      <c r="AW184" s="13" t="s">
        <v>34</v>
      </c>
      <c r="AX184" s="13" t="s">
        <v>85</v>
      </c>
      <c r="AY184" s="260" t="s">
        <v>167</v>
      </c>
    </row>
    <row r="185" s="2" customFormat="1" ht="16.5" customHeight="1">
      <c r="A185" s="39"/>
      <c r="B185" s="40"/>
      <c r="C185" s="235" t="s">
        <v>246</v>
      </c>
      <c r="D185" s="235" t="s">
        <v>169</v>
      </c>
      <c r="E185" s="236" t="s">
        <v>247</v>
      </c>
      <c r="F185" s="237" t="s">
        <v>248</v>
      </c>
      <c r="G185" s="238" t="s">
        <v>249</v>
      </c>
      <c r="H185" s="239">
        <v>1</v>
      </c>
      <c r="I185" s="240"/>
      <c r="J185" s="241">
        <f>ROUND(I185*H185,2)</f>
        <v>0</v>
      </c>
      <c r="K185" s="242"/>
      <c r="L185" s="45"/>
      <c r="M185" s="243" t="s">
        <v>1</v>
      </c>
      <c r="N185" s="244" t="s">
        <v>42</v>
      </c>
      <c r="O185" s="92"/>
      <c r="P185" s="245">
        <f>O185*H185</f>
        <v>0</v>
      </c>
      <c r="Q185" s="245">
        <v>0</v>
      </c>
      <c r="R185" s="245">
        <f>Q185*H185</f>
        <v>0</v>
      </c>
      <c r="S185" s="245">
        <v>0</v>
      </c>
      <c r="T185" s="246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7" t="s">
        <v>173</v>
      </c>
      <c r="AT185" s="247" t="s">
        <v>169</v>
      </c>
      <c r="AU185" s="247" t="s">
        <v>87</v>
      </c>
      <c r="AY185" s="18" t="s">
        <v>167</v>
      </c>
      <c r="BE185" s="248">
        <f>IF(N185="základní",J185,0)</f>
        <v>0</v>
      </c>
      <c r="BF185" s="248">
        <f>IF(N185="snížená",J185,0)</f>
        <v>0</v>
      </c>
      <c r="BG185" s="248">
        <f>IF(N185="zákl. přenesená",J185,0)</f>
        <v>0</v>
      </c>
      <c r="BH185" s="248">
        <f>IF(N185="sníž. přenesená",J185,0)</f>
        <v>0</v>
      </c>
      <c r="BI185" s="248">
        <f>IF(N185="nulová",J185,0)</f>
        <v>0</v>
      </c>
      <c r="BJ185" s="18" t="s">
        <v>85</v>
      </c>
      <c r="BK185" s="248">
        <f>ROUND(I185*H185,2)</f>
        <v>0</v>
      </c>
      <c r="BL185" s="18" t="s">
        <v>173</v>
      </c>
      <c r="BM185" s="247" t="s">
        <v>250</v>
      </c>
    </row>
    <row r="186" s="2" customFormat="1" ht="16.5" customHeight="1">
      <c r="A186" s="39"/>
      <c r="B186" s="40"/>
      <c r="C186" s="235" t="s">
        <v>251</v>
      </c>
      <c r="D186" s="235" t="s">
        <v>169</v>
      </c>
      <c r="E186" s="236" t="s">
        <v>252</v>
      </c>
      <c r="F186" s="237" t="s">
        <v>253</v>
      </c>
      <c r="G186" s="238" t="s">
        <v>179</v>
      </c>
      <c r="H186" s="239">
        <v>9.6199999999999992</v>
      </c>
      <c r="I186" s="240"/>
      <c r="J186" s="241">
        <f>ROUND(I186*H186,2)</f>
        <v>0</v>
      </c>
      <c r="K186" s="242"/>
      <c r="L186" s="45"/>
      <c r="M186" s="243" t="s">
        <v>1</v>
      </c>
      <c r="N186" s="244" t="s">
        <v>42</v>
      </c>
      <c r="O186" s="92"/>
      <c r="P186" s="245">
        <f>O186*H186</f>
        <v>0</v>
      </c>
      <c r="Q186" s="245">
        <v>2.5018699999999998</v>
      </c>
      <c r="R186" s="245">
        <f>Q186*H186</f>
        <v>24.067989399999995</v>
      </c>
      <c r="S186" s="245">
        <v>0</v>
      </c>
      <c r="T186" s="246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7" t="s">
        <v>173</v>
      </c>
      <c r="AT186" s="247" t="s">
        <v>169</v>
      </c>
      <c r="AU186" s="247" t="s">
        <v>87</v>
      </c>
      <c r="AY186" s="18" t="s">
        <v>167</v>
      </c>
      <c r="BE186" s="248">
        <f>IF(N186="základní",J186,0)</f>
        <v>0</v>
      </c>
      <c r="BF186" s="248">
        <f>IF(N186="snížená",J186,0)</f>
        <v>0</v>
      </c>
      <c r="BG186" s="248">
        <f>IF(N186="zákl. přenesená",J186,0)</f>
        <v>0</v>
      </c>
      <c r="BH186" s="248">
        <f>IF(N186="sníž. přenesená",J186,0)</f>
        <v>0</v>
      </c>
      <c r="BI186" s="248">
        <f>IF(N186="nulová",J186,0)</f>
        <v>0</v>
      </c>
      <c r="BJ186" s="18" t="s">
        <v>85</v>
      </c>
      <c r="BK186" s="248">
        <f>ROUND(I186*H186,2)</f>
        <v>0</v>
      </c>
      <c r="BL186" s="18" t="s">
        <v>173</v>
      </c>
      <c r="BM186" s="247" t="s">
        <v>254</v>
      </c>
    </row>
    <row r="187" s="13" customFormat="1">
      <c r="A187" s="13"/>
      <c r="B187" s="249"/>
      <c r="C187" s="250"/>
      <c r="D187" s="251" t="s">
        <v>175</v>
      </c>
      <c r="E187" s="252" t="s">
        <v>1</v>
      </c>
      <c r="F187" s="253" t="s">
        <v>255</v>
      </c>
      <c r="G187" s="250"/>
      <c r="H187" s="254">
        <v>7.0330000000000004</v>
      </c>
      <c r="I187" s="255"/>
      <c r="J187" s="250"/>
      <c r="K187" s="250"/>
      <c r="L187" s="256"/>
      <c r="M187" s="257"/>
      <c r="N187" s="258"/>
      <c r="O187" s="258"/>
      <c r="P187" s="258"/>
      <c r="Q187" s="258"/>
      <c r="R187" s="258"/>
      <c r="S187" s="258"/>
      <c r="T187" s="25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0" t="s">
        <v>175</v>
      </c>
      <c r="AU187" s="260" t="s">
        <v>87</v>
      </c>
      <c r="AV187" s="13" t="s">
        <v>87</v>
      </c>
      <c r="AW187" s="13" t="s">
        <v>34</v>
      </c>
      <c r="AX187" s="13" t="s">
        <v>77</v>
      </c>
      <c r="AY187" s="260" t="s">
        <v>167</v>
      </c>
    </row>
    <row r="188" s="13" customFormat="1">
      <c r="A188" s="13"/>
      <c r="B188" s="249"/>
      <c r="C188" s="250"/>
      <c r="D188" s="251" t="s">
        <v>175</v>
      </c>
      <c r="E188" s="252" t="s">
        <v>1</v>
      </c>
      <c r="F188" s="253" t="s">
        <v>256</v>
      </c>
      <c r="G188" s="250"/>
      <c r="H188" s="254">
        <v>0.98799999999999999</v>
      </c>
      <c r="I188" s="255"/>
      <c r="J188" s="250"/>
      <c r="K188" s="250"/>
      <c r="L188" s="256"/>
      <c r="M188" s="257"/>
      <c r="N188" s="258"/>
      <c r="O188" s="258"/>
      <c r="P188" s="258"/>
      <c r="Q188" s="258"/>
      <c r="R188" s="258"/>
      <c r="S188" s="258"/>
      <c r="T188" s="25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0" t="s">
        <v>175</v>
      </c>
      <c r="AU188" s="260" t="s">
        <v>87</v>
      </c>
      <c r="AV188" s="13" t="s">
        <v>87</v>
      </c>
      <c r="AW188" s="13" t="s">
        <v>34</v>
      </c>
      <c r="AX188" s="13" t="s">
        <v>77</v>
      </c>
      <c r="AY188" s="260" t="s">
        <v>167</v>
      </c>
    </row>
    <row r="189" s="13" customFormat="1">
      <c r="A189" s="13"/>
      <c r="B189" s="249"/>
      <c r="C189" s="250"/>
      <c r="D189" s="251" t="s">
        <v>175</v>
      </c>
      <c r="E189" s="252" t="s">
        <v>1</v>
      </c>
      <c r="F189" s="253" t="s">
        <v>257</v>
      </c>
      <c r="G189" s="250"/>
      <c r="H189" s="254">
        <v>1.1259999999999999</v>
      </c>
      <c r="I189" s="255"/>
      <c r="J189" s="250"/>
      <c r="K189" s="250"/>
      <c r="L189" s="256"/>
      <c r="M189" s="257"/>
      <c r="N189" s="258"/>
      <c r="O189" s="258"/>
      <c r="P189" s="258"/>
      <c r="Q189" s="258"/>
      <c r="R189" s="258"/>
      <c r="S189" s="258"/>
      <c r="T189" s="25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0" t="s">
        <v>175</v>
      </c>
      <c r="AU189" s="260" t="s">
        <v>87</v>
      </c>
      <c r="AV189" s="13" t="s">
        <v>87</v>
      </c>
      <c r="AW189" s="13" t="s">
        <v>34</v>
      </c>
      <c r="AX189" s="13" t="s">
        <v>77</v>
      </c>
      <c r="AY189" s="260" t="s">
        <v>167</v>
      </c>
    </row>
    <row r="190" s="13" customFormat="1">
      <c r="A190" s="13"/>
      <c r="B190" s="249"/>
      <c r="C190" s="250"/>
      <c r="D190" s="251" t="s">
        <v>175</v>
      </c>
      <c r="E190" s="252" t="s">
        <v>1</v>
      </c>
      <c r="F190" s="253" t="s">
        <v>258</v>
      </c>
      <c r="G190" s="250"/>
      <c r="H190" s="254">
        <v>0.47299999999999998</v>
      </c>
      <c r="I190" s="255"/>
      <c r="J190" s="250"/>
      <c r="K190" s="250"/>
      <c r="L190" s="256"/>
      <c r="M190" s="257"/>
      <c r="N190" s="258"/>
      <c r="O190" s="258"/>
      <c r="P190" s="258"/>
      <c r="Q190" s="258"/>
      <c r="R190" s="258"/>
      <c r="S190" s="258"/>
      <c r="T190" s="25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0" t="s">
        <v>175</v>
      </c>
      <c r="AU190" s="260" t="s">
        <v>87</v>
      </c>
      <c r="AV190" s="13" t="s">
        <v>87</v>
      </c>
      <c r="AW190" s="13" t="s">
        <v>34</v>
      </c>
      <c r="AX190" s="13" t="s">
        <v>77</v>
      </c>
      <c r="AY190" s="260" t="s">
        <v>167</v>
      </c>
    </row>
    <row r="191" s="14" customFormat="1">
      <c r="A191" s="14"/>
      <c r="B191" s="261"/>
      <c r="C191" s="262"/>
      <c r="D191" s="251" t="s">
        <v>175</v>
      </c>
      <c r="E191" s="263" t="s">
        <v>1</v>
      </c>
      <c r="F191" s="264" t="s">
        <v>187</v>
      </c>
      <c r="G191" s="262"/>
      <c r="H191" s="265">
        <v>9.6199999999999992</v>
      </c>
      <c r="I191" s="266"/>
      <c r="J191" s="262"/>
      <c r="K191" s="262"/>
      <c r="L191" s="267"/>
      <c r="M191" s="268"/>
      <c r="N191" s="269"/>
      <c r="O191" s="269"/>
      <c r="P191" s="269"/>
      <c r="Q191" s="269"/>
      <c r="R191" s="269"/>
      <c r="S191" s="269"/>
      <c r="T191" s="27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71" t="s">
        <v>175</v>
      </c>
      <c r="AU191" s="271" t="s">
        <v>87</v>
      </c>
      <c r="AV191" s="14" t="s">
        <v>173</v>
      </c>
      <c r="AW191" s="14" t="s">
        <v>34</v>
      </c>
      <c r="AX191" s="14" t="s">
        <v>85</v>
      </c>
      <c r="AY191" s="271" t="s">
        <v>167</v>
      </c>
    </row>
    <row r="192" s="2" customFormat="1" ht="16.5" customHeight="1">
      <c r="A192" s="39"/>
      <c r="B192" s="40"/>
      <c r="C192" s="235" t="s">
        <v>259</v>
      </c>
      <c r="D192" s="235" t="s">
        <v>169</v>
      </c>
      <c r="E192" s="236" t="s">
        <v>260</v>
      </c>
      <c r="F192" s="237" t="s">
        <v>261</v>
      </c>
      <c r="G192" s="238" t="s">
        <v>172</v>
      </c>
      <c r="H192" s="239">
        <v>1.073</v>
      </c>
      <c r="I192" s="240"/>
      <c r="J192" s="241">
        <f>ROUND(I192*H192,2)</f>
        <v>0</v>
      </c>
      <c r="K192" s="242"/>
      <c r="L192" s="45"/>
      <c r="M192" s="243" t="s">
        <v>1</v>
      </c>
      <c r="N192" s="244" t="s">
        <v>42</v>
      </c>
      <c r="O192" s="92"/>
      <c r="P192" s="245">
        <f>O192*H192</f>
        <v>0</v>
      </c>
      <c r="Q192" s="245">
        <v>0.0026900000000000001</v>
      </c>
      <c r="R192" s="245">
        <f>Q192*H192</f>
        <v>0.0028863700000000001</v>
      </c>
      <c r="S192" s="245">
        <v>0</v>
      </c>
      <c r="T192" s="246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7" t="s">
        <v>173</v>
      </c>
      <c r="AT192" s="247" t="s">
        <v>169</v>
      </c>
      <c r="AU192" s="247" t="s">
        <v>87</v>
      </c>
      <c r="AY192" s="18" t="s">
        <v>167</v>
      </c>
      <c r="BE192" s="248">
        <f>IF(N192="základní",J192,0)</f>
        <v>0</v>
      </c>
      <c r="BF192" s="248">
        <f>IF(N192="snížená",J192,0)</f>
        <v>0</v>
      </c>
      <c r="BG192" s="248">
        <f>IF(N192="zákl. přenesená",J192,0)</f>
        <v>0</v>
      </c>
      <c r="BH192" s="248">
        <f>IF(N192="sníž. přenesená",J192,0)</f>
        <v>0</v>
      </c>
      <c r="BI192" s="248">
        <f>IF(N192="nulová",J192,0)</f>
        <v>0</v>
      </c>
      <c r="BJ192" s="18" t="s">
        <v>85</v>
      </c>
      <c r="BK192" s="248">
        <f>ROUND(I192*H192,2)</f>
        <v>0</v>
      </c>
      <c r="BL192" s="18" t="s">
        <v>173</v>
      </c>
      <c r="BM192" s="247" t="s">
        <v>262</v>
      </c>
    </row>
    <row r="193" s="13" customFormat="1">
      <c r="A193" s="13"/>
      <c r="B193" s="249"/>
      <c r="C193" s="250"/>
      <c r="D193" s="251" t="s">
        <v>175</v>
      </c>
      <c r="E193" s="252" t="s">
        <v>1</v>
      </c>
      <c r="F193" s="253" t="s">
        <v>263</v>
      </c>
      <c r="G193" s="250"/>
      <c r="H193" s="254">
        <v>1.073</v>
      </c>
      <c r="I193" s="255"/>
      <c r="J193" s="250"/>
      <c r="K193" s="250"/>
      <c r="L193" s="256"/>
      <c r="M193" s="257"/>
      <c r="N193" s="258"/>
      <c r="O193" s="258"/>
      <c r="P193" s="258"/>
      <c r="Q193" s="258"/>
      <c r="R193" s="258"/>
      <c r="S193" s="258"/>
      <c r="T193" s="25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0" t="s">
        <v>175</v>
      </c>
      <c r="AU193" s="260" t="s">
        <v>87</v>
      </c>
      <c r="AV193" s="13" t="s">
        <v>87</v>
      </c>
      <c r="AW193" s="13" t="s">
        <v>34</v>
      </c>
      <c r="AX193" s="13" t="s">
        <v>85</v>
      </c>
      <c r="AY193" s="260" t="s">
        <v>167</v>
      </c>
    </row>
    <row r="194" s="2" customFormat="1" ht="16.5" customHeight="1">
      <c r="A194" s="39"/>
      <c r="B194" s="40"/>
      <c r="C194" s="235" t="s">
        <v>264</v>
      </c>
      <c r="D194" s="235" t="s">
        <v>169</v>
      </c>
      <c r="E194" s="236" t="s">
        <v>265</v>
      </c>
      <c r="F194" s="237" t="s">
        <v>266</v>
      </c>
      <c r="G194" s="238" t="s">
        <v>172</v>
      </c>
      <c r="H194" s="239">
        <v>1.073</v>
      </c>
      <c r="I194" s="240"/>
      <c r="J194" s="241">
        <f>ROUND(I194*H194,2)</f>
        <v>0</v>
      </c>
      <c r="K194" s="242"/>
      <c r="L194" s="45"/>
      <c r="M194" s="243" t="s">
        <v>1</v>
      </c>
      <c r="N194" s="244" t="s">
        <v>42</v>
      </c>
      <c r="O194" s="92"/>
      <c r="P194" s="245">
        <f>O194*H194</f>
        <v>0</v>
      </c>
      <c r="Q194" s="245">
        <v>0</v>
      </c>
      <c r="R194" s="245">
        <f>Q194*H194</f>
        <v>0</v>
      </c>
      <c r="S194" s="245">
        <v>0</v>
      </c>
      <c r="T194" s="246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7" t="s">
        <v>173</v>
      </c>
      <c r="AT194" s="247" t="s">
        <v>169</v>
      </c>
      <c r="AU194" s="247" t="s">
        <v>87</v>
      </c>
      <c r="AY194" s="18" t="s">
        <v>167</v>
      </c>
      <c r="BE194" s="248">
        <f>IF(N194="základní",J194,0)</f>
        <v>0</v>
      </c>
      <c r="BF194" s="248">
        <f>IF(N194="snížená",J194,0)</f>
        <v>0</v>
      </c>
      <c r="BG194" s="248">
        <f>IF(N194="zákl. přenesená",J194,0)</f>
        <v>0</v>
      </c>
      <c r="BH194" s="248">
        <f>IF(N194="sníž. přenesená",J194,0)</f>
        <v>0</v>
      </c>
      <c r="BI194" s="248">
        <f>IF(N194="nulová",J194,0)</f>
        <v>0</v>
      </c>
      <c r="BJ194" s="18" t="s">
        <v>85</v>
      </c>
      <c r="BK194" s="248">
        <f>ROUND(I194*H194,2)</f>
        <v>0</v>
      </c>
      <c r="BL194" s="18" t="s">
        <v>173</v>
      </c>
      <c r="BM194" s="247" t="s">
        <v>267</v>
      </c>
    </row>
    <row r="195" s="2" customFormat="1" ht="21.75" customHeight="1">
      <c r="A195" s="39"/>
      <c r="B195" s="40"/>
      <c r="C195" s="235" t="s">
        <v>268</v>
      </c>
      <c r="D195" s="235" t="s">
        <v>169</v>
      </c>
      <c r="E195" s="236" t="s">
        <v>269</v>
      </c>
      <c r="F195" s="237" t="s">
        <v>270</v>
      </c>
      <c r="G195" s="238" t="s">
        <v>214</v>
      </c>
      <c r="H195" s="239">
        <v>1.2509999999999999</v>
      </c>
      <c r="I195" s="240"/>
      <c r="J195" s="241">
        <f>ROUND(I195*H195,2)</f>
        <v>0</v>
      </c>
      <c r="K195" s="242"/>
      <c r="L195" s="45"/>
      <c r="M195" s="243" t="s">
        <v>1</v>
      </c>
      <c r="N195" s="244" t="s">
        <v>42</v>
      </c>
      <c r="O195" s="92"/>
      <c r="P195" s="245">
        <f>O195*H195</f>
        <v>0</v>
      </c>
      <c r="Q195" s="245">
        <v>1.0606199999999999</v>
      </c>
      <c r="R195" s="245">
        <f>Q195*H195</f>
        <v>1.3268356199999998</v>
      </c>
      <c r="S195" s="245">
        <v>0</v>
      </c>
      <c r="T195" s="246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7" t="s">
        <v>173</v>
      </c>
      <c r="AT195" s="247" t="s">
        <v>169</v>
      </c>
      <c r="AU195" s="247" t="s">
        <v>87</v>
      </c>
      <c r="AY195" s="18" t="s">
        <v>167</v>
      </c>
      <c r="BE195" s="248">
        <f>IF(N195="základní",J195,0)</f>
        <v>0</v>
      </c>
      <c r="BF195" s="248">
        <f>IF(N195="snížená",J195,0)</f>
        <v>0</v>
      </c>
      <c r="BG195" s="248">
        <f>IF(N195="zákl. přenesená",J195,0)</f>
        <v>0</v>
      </c>
      <c r="BH195" s="248">
        <f>IF(N195="sníž. přenesená",J195,0)</f>
        <v>0</v>
      </c>
      <c r="BI195" s="248">
        <f>IF(N195="nulová",J195,0)</f>
        <v>0</v>
      </c>
      <c r="BJ195" s="18" t="s">
        <v>85</v>
      </c>
      <c r="BK195" s="248">
        <f>ROUND(I195*H195,2)</f>
        <v>0</v>
      </c>
      <c r="BL195" s="18" t="s">
        <v>173</v>
      </c>
      <c r="BM195" s="247" t="s">
        <v>271</v>
      </c>
    </row>
    <row r="196" s="13" customFormat="1">
      <c r="A196" s="13"/>
      <c r="B196" s="249"/>
      <c r="C196" s="250"/>
      <c r="D196" s="251" t="s">
        <v>175</v>
      </c>
      <c r="E196" s="252" t="s">
        <v>1</v>
      </c>
      <c r="F196" s="253" t="s">
        <v>272</v>
      </c>
      <c r="G196" s="250"/>
      <c r="H196" s="254">
        <v>1.2509999999999999</v>
      </c>
      <c r="I196" s="255"/>
      <c r="J196" s="250"/>
      <c r="K196" s="250"/>
      <c r="L196" s="256"/>
      <c r="M196" s="257"/>
      <c r="N196" s="258"/>
      <c r="O196" s="258"/>
      <c r="P196" s="258"/>
      <c r="Q196" s="258"/>
      <c r="R196" s="258"/>
      <c r="S196" s="258"/>
      <c r="T196" s="25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0" t="s">
        <v>175</v>
      </c>
      <c r="AU196" s="260" t="s">
        <v>87</v>
      </c>
      <c r="AV196" s="13" t="s">
        <v>87</v>
      </c>
      <c r="AW196" s="13" t="s">
        <v>34</v>
      </c>
      <c r="AX196" s="13" t="s">
        <v>85</v>
      </c>
      <c r="AY196" s="260" t="s">
        <v>167</v>
      </c>
    </row>
    <row r="197" s="2" customFormat="1" ht="33" customHeight="1">
      <c r="A197" s="39"/>
      <c r="B197" s="40"/>
      <c r="C197" s="235" t="s">
        <v>273</v>
      </c>
      <c r="D197" s="235" t="s">
        <v>169</v>
      </c>
      <c r="E197" s="236" t="s">
        <v>274</v>
      </c>
      <c r="F197" s="237" t="s">
        <v>275</v>
      </c>
      <c r="G197" s="238" t="s">
        <v>172</v>
      </c>
      <c r="H197" s="239">
        <v>1.5</v>
      </c>
      <c r="I197" s="240"/>
      <c r="J197" s="241">
        <f>ROUND(I197*H197,2)</f>
        <v>0</v>
      </c>
      <c r="K197" s="242"/>
      <c r="L197" s="45"/>
      <c r="M197" s="243" t="s">
        <v>1</v>
      </c>
      <c r="N197" s="244" t="s">
        <v>42</v>
      </c>
      <c r="O197" s="92"/>
      <c r="P197" s="245">
        <f>O197*H197</f>
        <v>0</v>
      </c>
      <c r="Q197" s="245">
        <v>0.54959999999999998</v>
      </c>
      <c r="R197" s="245">
        <f>Q197*H197</f>
        <v>0.82440000000000002</v>
      </c>
      <c r="S197" s="245">
        <v>0</v>
      </c>
      <c r="T197" s="246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7" t="s">
        <v>173</v>
      </c>
      <c r="AT197" s="247" t="s">
        <v>169</v>
      </c>
      <c r="AU197" s="247" t="s">
        <v>87</v>
      </c>
      <c r="AY197" s="18" t="s">
        <v>167</v>
      </c>
      <c r="BE197" s="248">
        <f>IF(N197="základní",J197,0)</f>
        <v>0</v>
      </c>
      <c r="BF197" s="248">
        <f>IF(N197="snížená",J197,0)</f>
        <v>0</v>
      </c>
      <c r="BG197" s="248">
        <f>IF(N197="zákl. přenesená",J197,0)</f>
        <v>0</v>
      </c>
      <c r="BH197" s="248">
        <f>IF(N197="sníž. přenesená",J197,0)</f>
        <v>0</v>
      </c>
      <c r="BI197" s="248">
        <f>IF(N197="nulová",J197,0)</f>
        <v>0</v>
      </c>
      <c r="BJ197" s="18" t="s">
        <v>85</v>
      </c>
      <c r="BK197" s="248">
        <f>ROUND(I197*H197,2)</f>
        <v>0</v>
      </c>
      <c r="BL197" s="18" t="s">
        <v>173</v>
      </c>
      <c r="BM197" s="247" t="s">
        <v>276</v>
      </c>
    </row>
    <row r="198" s="13" customFormat="1">
      <c r="A198" s="13"/>
      <c r="B198" s="249"/>
      <c r="C198" s="250"/>
      <c r="D198" s="251" t="s">
        <v>175</v>
      </c>
      <c r="E198" s="252" t="s">
        <v>1</v>
      </c>
      <c r="F198" s="253" t="s">
        <v>277</v>
      </c>
      <c r="G198" s="250"/>
      <c r="H198" s="254">
        <v>1.5</v>
      </c>
      <c r="I198" s="255"/>
      <c r="J198" s="250"/>
      <c r="K198" s="250"/>
      <c r="L198" s="256"/>
      <c r="M198" s="257"/>
      <c r="N198" s="258"/>
      <c r="O198" s="258"/>
      <c r="P198" s="258"/>
      <c r="Q198" s="258"/>
      <c r="R198" s="258"/>
      <c r="S198" s="258"/>
      <c r="T198" s="25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0" t="s">
        <v>175</v>
      </c>
      <c r="AU198" s="260" t="s">
        <v>87</v>
      </c>
      <c r="AV198" s="13" t="s">
        <v>87</v>
      </c>
      <c r="AW198" s="13" t="s">
        <v>34</v>
      </c>
      <c r="AX198" s="13" t="s">
        <v>85</v>
      </c>
      <c r="AY198" s="260" t="s">
        <v>167</v>
      </c>
    </row>
    <row r="199" s="2" customFormat="1" ht="33" customHeight="1">
      <c r="A199" s="39"/>
      <c r="B199" s="40"/>
      <c r="C199" s="235" t="s">
        <v>7</v>
      </c>
      <c r="D199" s="235" t="s">
        <v>169</v>
      </c>
      <c r="E199" s="236" t="s">
        <v>278</v>
      </c>
      <c r="F199" s="237" t="s">
        <v>279</v>
      </c>
      <c r="G199" s="238" t="s">
        <v>172</v>
      </c>
      <c r="H199" s="239">
        <v>8.8130000000000006</v>
      </c>
      <c r="I199" s="240"/>
      <c r="J199" s="241">
        <f>ROUND(I199*H199,2)</f>
        <v>0</v>
      </c>
      <c r="K199" s="242"/>
      <c r="L199" s="45"/>
      <c r="M199" s="243" t="s">
        <v>1</v>
      </c>
      <c r="N199" s="244" t="s">
        <v>42</v>
      </c>
      <c r="O199" s="92"/>
      <c r="P199" s="245">
        <f>O199*H199</f>
        <v>0</v>
      </c>
      <c r="Q199" s="245">
        <v>1.0203599999999999</v>
      </c>
      <c r="R199" s="245">
        <f>Q199*H199</f>
        <v>8.9924326800000003</v>
      </c>
      <c r="S199" s="245">
        <v>0</v>
      </c>
      <c r="T199" s="246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7" t="s">
        <v>173</v>
      </c>
      <c r="AT199" s="247" t="s">
        <v>169</v>
      </c>
      <c r="AU199" s="247" t="s">
        <v>87</v>
      </c>
      <c r="AY199" s="18" t="s">
        <v>167</v>
      </c>
      <c r="BE199" s="248">
        <f>IF(N199="základní",J199,0)</f>
        <v>0</v>
      </c>
      <c r="BF199" s="248">
        <f>IF(N199="snížená",J199,0)</f>
        <v>0</v>
      </c>
      <c r="BG199" s="248">
        <f>IF(N199="zákl. přenesená",J199,0)</f>
        <v>0</v>
      </c>
      <c r="BH199" s="248">
        <f>IF(N199="sníž. přenesená",J199,0)</f>
        <v>0</v>
      </c>
      <c r="BI199" s="248">
        <f>IF(N199="nulová",J199,0)</f>
        <v>0</v>
      </c>
      <c r="BJ199" s="18" t="s">
        <v>85</v>
      </c>
      <c r="BK199" s="248">
        <f>ROUND(I199*H199,2)</f>
        <v>0</v>
      </c>
      <c r="BL199" s="18" t="s">
        <v>173</v>
      </c>
      <c r="BM199" s="247" t="s">
        <v>280</v>
      </c>
    </row>
    <row r="200" s="13" customFormat="1">
      <c r="A200" s="13"/>
      <c r="B200" s="249"/>
      <c r="C200" s="250"/>
      <c r="D200" s="251" t="s">
        <v>175</v>
      </c>
      <c r="E200" s="252" t="s">
        <v>1</v>
      </c>
      <c r="F200" s="253" t="s">
        <v>281</v>
      </c>
      <c r="G200" s="250"/>
      <c r="H200" s="254">
        <v>8.8130000000000006</v>
      </c>
      <c r="I200" s="255"/>
      <c r="J200" s="250"/>
      <c r="K200" s="250"/>
      <c r="L200" s="256"/>
      <c r="M200" s="257"/>
      <c r="N200" s="258"/>
      <c r="O200" s="258"/>
      <c r="P200" s="258"/>
      <c r="Q200" s="258"/>
      <c r="R200" s="258"/>
      <c r="S200" s="258"/>
      <c r="T200" s="25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0" t="s">
        <v>175</v>
      </c>
      <c r="AU200" s="260" t="s">
        <v>87</v>
      </c>
      <c r="AV200" s="13" t="s">
        <v>87</v>
      </c>
      <c r="AW200" s="13" t="s">
        <v>34</v>
      </c>
      <c r="AX200" s="13" t="s">
        <v>85</v>
      </c>
      <c r="AY200" s="260" t="s">
        <v>167</v>
      </c>
    </row>
    <row r="201" s="2" customFormat="1" ht="33" customHeight="1">
      <c r="A201" s="39"/>
      <c r="B201" s="40"/>
      <c r="C201" s="235" t="s">
        <v>282</v>
      </c>
      <c r="D201" s="235" t="s">
        <v>169</v>
      </c>
      <c r="E201" s="236" t="s">
        <v>283</v>
      </c>
      <c r="F201" s="237" t="s">
        <v>284</v>
      </c>
      <c r="G201" s="238" t="s">
        <v>172</v>
      </c>
      <c r="H201" s="239">
        <v>1.3879999999999999</v>
      </c>
      <c r="I201" s="240"/>
      <c r="J201" s="241">
        <f>ROUND(I201*H201,2)</f>
        <v>0</v>
      </c>
      <c r="K201" s="242"/>
      <c r="L201" s="45"/>
      <c r="M201" s="243" t="s">
        <v>1</v>
      </c>
      <c r="N201" s="244" t="s">
        <v>42</v>
      </c>
      <c r="O201" s="92"/>
      <c r="P201" s="245">
        <f>O201*H201</f>
        <v>0</v>
      </c>
      <c r="Q201" s="245">
        <v>1.2381500000000001</v>
      </c>
      <c r="R201" s="245">
        <f>Q201*H201</f>
        <v>1.7185522</v>
      </c>
      <c r="S201" s="245">
        <v>0</v>
      </c>
      <c r="T201" s="246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7" t="s">
        <v>173</v>
      </c>
      <c r="AT201" s="247" t="s">
        <v>169</v>
      </c>
      <c r="AU201" s="247" t="s">
        <v>87</v>
      </c>
      <c r="AY201" s="18" t="s">
        <v>167</v>
      </c>
      <c r="BE201" s="248">
        <f>IF(N201="základní",J201,0)</f>
        <v>0</v>
      </c>
      <c r="BF201" s="248">
        <f>IF(N201="snížená",J201,0)</f>
        <v>0</v>
      </c>
      <c r="BG201" s="248">
        <f>IF(N201="zákl. přenesená",J201,0)</f>
        <v>0</v>
      </c>
      <c r="BH201" s="248">
        <f>IF(N201="sníž. přenesená",J201,0)</f>
        <v>0</v>
      </c>
      <c r="BI201" s="248">
        <f>IF(N201="nulová",J201,0)</f>
        <v>0</v>
      </c>
      <c r="BJ201" s="18" t="s">
        <v>85</v>
      </c>
      <c r="BK201" s="248">
        <f>ROUND(I201*H201,2)</f>
        <v>0</v>
      </c>
      <c r="BL201" s="18" t="s">
        <v>173</v>
      </c>
      <c r="BM201" s="247" t="s">
        <v>285</v>
      </c>
    </row>
    <row r="202" s="13" customFormat="1">
      <c r="A202" s="13"/>
      <c r="B202" s="249"/>
      <c r="C202" s="250"/>
      <c r="D202" s="251" t="s">
        <v>175</v>
      </c>
      <c r="E202" s="252" t="s">
        <v>1</v>
      </c>
      <c r="F202" s="253" t="s">
        <v>286</v>
      </c>
      <c r="G202" s="250"/>
      <c r="H202" s="254">
        <v>1.3879999999999999</v>
      </c>
      <c r="I202" s="255"/>
      <c r="J202" s="250"/>
      <c r="K202" s="250"/>
      <c r="L202" s="256"/>
      <c r="M202" s="257"/>
      <c r="N202" s="258"/>
      <c r="O202" s="258"/>
      <c r="P202" s="258"/>
      <c r="Q202" s="258"/>
      <c r="R202" s="258"/>
      <c r="S202" s="258"/>
      <c r="T202" s="25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0" t="s">
        <v>175</v>
      </c>
      <c r="AU202" s="260" t="s">
        <v>87</v>
      </c>
      <c r="AV202" s="13" t="s">
        <v>87</v>
      </c>
      <c r="AW202" s="13" t="s">
        <v>34</v>
      </c>
      <c r="AX202" s="13" t="s">
        <v>85</v>
      </c>
      <c r="AY202" s="260" t="s">
        <v>167</v>
      </c>
    </row>
    <row r="203" s="2" customFormat="1" ht="24.15" customHeight="1">
      <c r="A203" s="39"/>
      <c r="B203" s="40"/>
      <c r="C203" s="235" t="s">
        <v>287</v>
      </c>
      <c r="D203" s="235" t="s">
        <v>169</v>
      </c>
      <c r="E203" s="236" t="s">
        <v>288</v>
      </c>
      <c r="F203" s="237" t="s">
        <v>289</v>
      </c>
      <c r="G203" s="238" t="s">
        <v>214</v>
      </c>
      <c r="H203" s="239">
        <v>0.13600000000000001</v>
      </c>
      <c r="I203" s="240"/>
      <c r="J203" s="241">
        <f>ROUND(I203*H203,2)</f>
        <v>0</v>
      </c>
      <c r="K203" s="242"/>
      <c r="L203" s="45"/>
      <c r="M203" s="243" t="s">
        <v>1</v>
      </c>
      <c r="N203" s="244" t="s">
        <v>42</v>
      </c>
      <c r="O203" s="92"/>
      <c r="P203" s="245">
        <f>O203*H203</f>
        <v>0</v>
      </c>
      <c r="Q203" s="245">
        <v>1.0593999999999999</v>
      </c>
      <c r="R203" s="245">
        <f>Q203*H203</f>
        <v>0.1440784</v>
      </c>
      <c r="S203" s="245">
        <v>0</v>
      </c>
      <c r="T203" s="246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7" t="s">
        <v>173</v>
      </c>
      <c r="AT203" s="247" t="s">
        <v>169</v>
      </c>
      <c r="AU203" s="247" t="s">
        <v>87</v>
      </c>
      <c r="AY203" s="18" t="s">
        <v>167</v>
      </c>
      <c r="BE203" s="248">
        <f>IF(N203="základní",J203,0)</f>
        <v>0</v>
      </c>
      <c r="BF203" s="248">
        <f>IF(N203="snížená",J203,0)</f>
        <v>0</v>
      </c>
      <c r="BG203" s="248">
        <f>IF(N203="zákl. přenesená",J203,0)</f>
        <v>0</v>
      </c>
      <c r="BH203" s="248">
        <f>IF(N203="sníž. přenesená",J203,0)</f>
        <v>0</v>
      </c>
      <c r="BI203" s="248">
        <f>IF(N203="nulová",J203,0)</f>
        <v>0</v>
      </c>
      <c r="BJ203" s="18" t="s">
        <v>85</v>
      </c>
      <c r="BK203" s="248">
        <f>ROUND(I203*H203,2)</f>
        <v>0</v>
      </c>
      <c r="BL203" s="18" t="s">
        <v>173</v>
      </c>
      <c r="BM203" s="247" t="s">
        <v>290</v>
      </c>
    </row>
    <row r="204" s="13" customFormat="1">
      <c r="A204" s="13"/>
      <c r="B204" s="249"/>
      <c r="C204" s="250"/>
      <c r="D204" s="251" t="s">
        <v>175</v>
      </c>
      <c r="E204" s="252" t="s">
        <v>1</v>
      </c>
      <c r="F204" s="253" t="s">
        <v>291</v>
      </c>
      <c r="G204" s="250"/>
      <c r="H204" s="254">
        <v>0.010999999999999999</v>
      </c>
      <c r="I204" s="255"/>
      <c r="J204" s="250"/>
      <c r="K204" s="250"/>
      <c r="L204" s="256"/>
      <c r="M204" s="257"/>
      <c r="N204" s="258"/>
      <c r="O204" s="258"/>
      <c r="P204" s="258"/>
      <c r="Q204" s="258"/>
      <c r="R204" s="258"/>
      <c r="S204" s="258"/>
      <c r="T204" s="25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0" t="s">
        <v>175</v>
      </c>
      <c r="AU204" s="260" t="s">
        <v>87</v>
      </c>
      <c r="AV204" s="13" t="s">
        <v>87</v>
      </c>
      <c r="AW204" s="13" t="s">
        <v>34</v>
      </c>
      <c r="AX204" s="13" t="s">
        <v>77</v>
      </c>
      <c r="AY204" s="260" t="s">
        <v>167</v>
      </c>
    </row>
    <row r="205" s="13" customFormat="1">
      <c r="A205" s="13"/>
      <c r="B205" s="249"/>
      <c r="C205" s="250"/>
      <c r="D205" s="251" t="s">
        <v>175</v>
      </c>
      <c r="E205" s="252" t="s">
        <v>1</v>
      </c>
      <c r="F205" s="253" t="s">
        <v>292</v>
      </c>
      <c r="G205" s="250"/>
      <c r="H205" s="254">
        <v>0.106</v>
      </c>
      <c r="I205" s="255"/>
      <c r="J205" s="250"/>
      <c r="K205" s="250"/>
      <c r="L205" s="256"/>
      <c r="M205" s="257"/>
      <c r="N205" s="258"/>
      <c r="O205" s="258"/>
      <c r="P205" s="258"/>
      <c r="Q205" s="258"/>
      <c r="R205" s="258"/>
      <c r="S205" s="258"/>
      <c r="T205" s="25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0" t="s">
        <v>175</v>
      </c>
      <c r="AU205" s="260" t="s">
        <v>87</v>
      </c>
      <c r="AV205" s="13" t="s">
        <v>87</v>
      </c>
      <c r="AW205" s="13" t="s">
        <v>34</v>
      </c>
      <c r="AX205" s="13" t="s">
        <v>77</v>
      </c>
      <c r="AY205" s="260" t="s">
        <v>167</v>
      </c>
    </row>
    <row r="206" s="13" customFormat="1">
      <c r="A206" s="13"/>
      <c r="B206" s="249"/>
      <c r="C206" s="250"/>
      <c r="D206" s="251" t="s">
        <v>175</v>
      </c>
      <c r="E206" s="252" t="s">
        <v>1</v>
      </c>
      <c r="F206" s="253" t="s">
        <v>293</v>
      </c>
      <c r="G206" s="250"/>
      <c r="H206" s="254">
        <v>0.019</v>
      </c>
      <c r="I206" s="255"/>
      <c r="J206" s="250"/>
      <c r="K206" s="250"/>
      <c r="L206" s="256"/>
      <c r="M206" s="257"/>
      <c r="N206" s="258"/>
      <c r="O206" s="258"/>
      <c r="P206" s="258"/>
      <c r="Q206" s="258"/>
      <c r="R206" s="258"/>
      <c r="S206" s="258"/>
      <c r="T206" s="25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0" t="s">
        <v>175</v>
      </c>
      <c r="AU206" s="260" t="s">
        <v>87</v>
      </c>
      <c r="AV206" s="13" t="s">
        <v>87</v>
      </c>
      <c r="AW206" s="13" t="s">
        <v>34</v>
      </c>
      <c r="AX206" s="13" t="s">
        <v>77</v>
      </c>
      <c r="AY206" s="260" t="s">
        <v>167</v>
      </c>
    </row>
    <row r="207" s="14" customFormat="1">
      <c r="A207" s="14"/>
      <c r="B207" s="261"/>
      <c r="C207" s="262"/>
      <c r="D207" s="251" t="s">
        <v>175</v>
      </c>
      <c r="E207" s="263" t="s">
        <v>1</v>
      </c>
      <c r="F207" s="264" t="s">
        <v>187</v>
      </c>
      <c r="G207" s="262"/>
      <c r="H207" s="265">
        <v>0.13600000000000001</v>
      </c>
      <c r="I207" s="266"/>
      <c r="J207" s="262"/>
      <c r="K207" s="262"/>
      <c r="L207" s="267"/>
      <c r="M207" s="268"/>
      <c r="N207" s="269"/>
      <c r="O207" s="269"/>
      <c r="P207" s="269"/>
      <c r="Q207" s="269"/>
      <c r="R207" s="269"/>
      <c r="S207" s="269"/>
      <c r="T207" s="270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71" t="s">
        <v>175</v>
      </c>
      <c r="AU207" s="271" t="s">
        <v>87</v>
      </c>
      <c r="AV207" s="14" t="s">
        <v>173</v>
      </c>
      <c r="AW207" s="14" t="s">
        <v>34</v>
      </c>
      <c r="AX207" s="14" t="s">
        <v>85</v>
      </c>
      <c r="AY207" s="271" t="s">
        <v>167</v>
      </c>
    </row>
    <row r="208" s="12" customFormat="1" ht="22.8" customHeight="1">
      <c r="A208" s="12"/>
      <c r="B208" s="219"/>
      <c r="C208" s="220"/>
      <c r="D208" s="221" t="s">
        <v>76</v>
      </c>
      <c r="E208" s="233" t="s">
        <v>188</v>
      </c>
      <c r="F208" s="233" t="s">
        <v>294</v>
      </c>
      <c r="G208" s="220"/>
      <c r="H208" s="220"/>
      <c r="I208" s="223"/>
      <c r="J208" s="234">
        <f>BK208</f>
        <v>0</v>
      </c>
      <c r="K208" s="220"/>
      <c r="L208" s="225"/>
      <c r="M208" s="226"/>
      <c r="N208" s="227"/>
      <c r="O208" s="227"/>
      <c r="P208" s="228">
        <f>SUM(P209:P313)</f>
        <v>0</v>
      </c>
      <c r="Q208" s="227"/>
      <c r="R208" s="228">
        <f>SUM(R209:R313)</f>
        <v>155.89069996000001</v>
      </c>
      <c r="S208" s="227"/>
      <c r="T208" s="229">
        <f>SUM(T209:T313)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30" t="s">
        <v>85</v>
      </c>
      <c r="AT208" s="231" t="s">
        <v>76</v>
      </c>
      <c r="AU208" s="231" t="s">
        <v>85</v>
      </c>
      <c r="AY208" s="230" t="s">
        <v>167</v>
      </c>
      <c r="BK208" s="232">
        <f>SUM(BK209:BK313)</f>
        <v>0</v>
      </c>
    </row>
    <row r="209" s="2" customFormat="1" ht="33" customHeight="1">
      <c r="A209" s="39"/>
      <c r="B209" s="40"/>
      <c r="C209" s="235" t="s">
        <v>295</v>
      </c>
      <c r="D209" s="235" t="s">
        <v>169</v>
      </c>
      <c r="E209" s="236" t="s">
        <v>296</v>
      </c>
      <c r="F209" s="237" t="s">
        <v>297</v>
      </c>
      <c r="G209" s="238" t="s">
        <v>172</v>
      </c>
      <c r="H209" s="239">
        <v>16.923999999999999</v>
      </c>
      <c r="I209" s="240"/>
      <c r="J209" s="241">
        <f>ROUND(I209*H209,2)</f>
        <v>0</v>
      </c>
      <c r="K209" s="242"/>
      <c r="L209" s="45"/>
      <c r="M209" s="243" t="s">
        <v>1</v>
      </c>
      <c r="N209" s="244" t="s">
        <v>42</v>
      </c>
      <c r="O209" s="92"/>
      <c r="P209" s="245">
        <f>O209*H209</f>
        <v>0</v>
      </c>
      <c r="Q209" s="245">
        <v>0.54959999999999998</v>
      </c>
      <c r="R209" s="245">
        <f>Q209*H209</f>
        <v>9.3014303999999992</v>
      </c>
      <c r="S209" s="245">
        <v>0</v>
      </c>
      <c r="T209" s="246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7" t="s">
        <v>173</v>
      </c>
      <c r="AT209" s="247" t="s">
        <v>169</v>
      </c>
      <c r="AU209" s="247" t="s">
        <v>87</v>
      </c>
      <c r="AY209" s="18" t="s">
        <v>167</v>
      </c>
      <c r="BE209" s="248">
        <f>IF(N209="základní",J209,0)</f>
        <v>0</v>
      </c>
      <c r="BF209" s="248">
        <f>IF(N209="snížená",J209,0)</f>
        <v>0</v>
      </c>
      <c r="BG209" s="248">
        <f>IF(N209="zákl. přenesená",J209,0)</f>
        <v>0</v>
      </c>
      <c r="BH209" s="248">
        <f>IF(N209="sníž. přenesená",J209,0)</f>
        <v>0</v>
      </c>
      <c r="BI209" s="248">
        <f>IF(N209="nulová",J209,0)</f>
        <v>0</v>
      </c>
      <c r="BJ209" s="18" t="s">
        <v>85</v>
      </c>
      <c r="BK209" s="248">
        <f>ROUND(I209*H209,2)</f>
        <v>0</v>
      </c>
      <c r="BL209" s="18" t="s">
        <v>173</v>
      </c>
      <c r="BM209" s="247" t="s">
        <v>298</v>
      </c>
    </row>
    <row r="210" s="15" customFormat="1">
      <c r="A210" s="15"/>
      <c r="B210" s="283"/>
      <c r="C210" s="284"/>
      <c r="D210" s="251" t="s">
        <v>175</v>
      </c>
      <c r="E210" s="285" t="s">
        <v>1</v>
      </c>
      <c r="F210" s="286" t="s">
        <v>299</v>
      </c>
      <c r="G210" s="284"/>
      <c r="H210" s="285" t="s">
        <v>1</v>
      </c>
      <c r="I210" s="287"/>
      <c r="J210" s="284"/>
      <c r="K210" s="284"/>
      <c r="L210" s="288"/>
      <c r="M210" s="289"/>
      <c r="N210" s="290"/>
      <c r="O210" s="290"/>
      <c r="P210" s="290"/>
      <c r="Q210" s="290"/>
      <c r="R210" s="290"/>
      <c r="S210" s="290"/>
      <c r="T210" s="291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92" t="s">
        <v>175</v>
      </c>
      <c r="AU210" s="292" t="s">
        <v>87</v>
      </c>
      <c r="AV210" s="15" t="s">
        <v>85</v>
      </c>
      <c r="AW210" s="15" t="s">
        <v>34</v>
      </c>
      <c r="AX210" s="15" t="s">
        <v>77</v>
      </c>
      <c r="AY210" s="292" t="s">
        <v>167</v>
      </c>
    </row>
    <row r="211" s="13" customFormat="1">
      <c r="A211" s="13"/>
      <c r="B211" s="249"/>
      <c r="C211" s="250"/>
      <c r="D211" s="251" t="s">
        <v>175</v>
      </c>
      <c r="E211" s="252" t="s">
        <v>1</v>
      </c>
      <c r="F211" s="253" t="s">
        <v>300</v>
      </c>
      <c r="G211" s="250"/>
      <c r="H211" s="254">
        <v>6.4500000000000002</v>
      </c>
      <c r="I211" s="255"/>
      <c r="J211" s="250"/>
      <c r="K211" s="250"/>
      <c r="L211" s="256"/>
      <c r="M211" s="257"/>
      <c r="N211" s="258"/>
      <c r="O211" s="258"/>
      <c r="P211" s="258"/>
      <c r="Q211" s="258"/>
      <c r="R211" s="258"/>
      <c r="S211" s="258"/>
      <c r="T211" s="25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0" t="s">
        <v>175</v>
      </c>
      <c r="AU211" s="260" t="s">
        <v>87</v>
      </c>
      <c r="AV211" s="13" t="s">
        <v>87</v>
      </c>
      <c r="AW211" s="13" t="s">
        <v>34</v>
      </c>
      <c r="AX211" s="13" t="s">
        <v>77</v>
      </c>
      <c r="AY211" s="260" t="s">
        <v>167</v>
      </c>
    </row>
    <row r="212" s="15" customFormat="1">
      <c r="A212" s="15"/>
      <c r="B212" s="283"/>
      <c r="C212" s="284"/>
      <c r="D212" s="251" t="s">
        <v>175</v>
      </c>
      <c r="E212" s="285" t="s">
        <v>1</v>
      </c>
      <c r="F212" s="286" t="s">
        <v>301</v>
      </c>
      <c r="G212" s="284"/>
      <c r="H212" s="285" t="s">
        <v>1</v>
      </c>
      <c r="I212" s="287"/>
      <c r="J212" s="284"/>
      <c r="K212" s="284"/>
      <c r="L212" s="288"/>
      <c r="M212" s="289"/>
      <c r="N212" s="290"/>
      <c r="O212" s="290"/>
      <c r="P212" s="290"/>
      <c r="Q212" s="290"/>
      <c r="R212" s="290"/>
      <c r="S212" s="290"/>
      <c r="T212" s="291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92" t="s">
        <v>175</v>
      </c>
      <c r="AU212" s="292" t="s">
        <v>87</v>
      </c>
      <c r="AV212" s="15" t="s">
        <v>85</v>
      </c>
      <c r="AW212" s="15" t="s">
        <v>34</v>
      </c>
      <c r="AX212" s="15" t="s">
        <v>77</v>
      </c>
      <c r="AY212" s="292" t="s">
        <v>167</v>
      </c>
    </row>
    <row r="213" s="13" customFormat="1">
      <c r="A213" s="13"/>
      <c r="B213" s="249"/>
      <c r="C213" s="250"/>
      <c r="D213" s="251" t="s">
        <v>175</v>
      </c>
      <c r="E213" s="252" t="s">
        <v>1</v>
      </c>
      <c r="F213" s="253" t="s">
        <v>302</v>
      </c>
      <c r="G213" s="250"/>
      <c r="H213" s="254">
        <v>10.474</v>
      </c>
      <c r="I213" s="255"/>
      <c r="J213" s="250"/>
      <c r="K213" s="250"/>
      <c r="L213" s="256"/>
      <c r="M213" s="257"/>
      <c r="N213" s="258"/>
      <c r="O213" s="258"/>
      <c r="P213" s="258"/>
      <c r="Q213" s="258"/>
      <c r="R213" s="258"/>
      <c r="S213" s="258"/>
      <c r="T213" s="25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0" t="s">
        <v>175</v>
      </c>
      <c r="AU213" s="260" t="s">
        <v>87</v>
      </c>
      <c r="AV213" s="13" t="s">
        <v>87</v>
      </c>
      <c r="AW213" s="13" t="s">
        <v>34</v>
      </c>
      <c r="AX213" s="13" t="s">
        <v>77</v>
      </c>
      <c r="AY213" s="260" t="s">
        <v>167</v>
      </c>
    </row>
    <row r="214" s="14" customFormat="1">
      <c r="A214" s="14"/>
      <c r="B214" s="261"/>
      <c r="C214" s="262"/>
      <c r="D214" s="251" t="s">
        <v>175</v>
      </c>
      <c r="E214" s="263" t="s">
        <v>1</v>
      </c>
      <c r="F214" s="264" t="s">
        <v>187</v>
      </c>
      <c r="G214" s="262"/>
      <c r="H214" s="265">
        <v>16.923999999999999</v>
      </c>
      <c r="I214" s="266"/>
      <c r="J214" s="262"/>
      <c r="K214" s="262"/>
      <c r="L214" s="267"/>
      <c r="M214" s="268"/>
      <c r="N214" s="269"/>
      <c r="O214" s="269"/>
      <c r="P214" s="269"/>
      <c r="Q214" s="269"/>
      <c r="R214" s="269"/>
      <c r="S214" s="269"/>
      <c r="T214" s="270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71" t="s">
        <v>175</v>
      </c>
      <c r="AU214" s="271" t="s">
        <v>87</v>
      </c>
      <c r="AV214" s="14" t="s">
        <v>173</v>
      </c>
      <c r="AW214" s="14" t="s">
        <v>34</v>
      </c>
      <c r="AX214" s="14" t="s">
        <v>85</v>
      </c>
      <c r="AY214" s="271" t="s">
        <v>167</v>
      </c>
    </row>
    <row r="215" s="2" customFormat="1" ht="33" customHeight="1">
      <c r="A215" s="39"/>
      <c r="B215" s="40"/>
      <c r="C215" s="235" t="s">
        <v>303</v>
      </c>
      <c r="D215" s="235" t="s">
        <v>169</v>
      </c>
      <c r="E215" s="236" t="s">
        <v>304</v>
      </c>
      <c r="F215" s="237" t="s">
        <v>305</v>
      </c>
      <c r="G215" s="238" t="s">
        <v>172</v>
      </c>
      <c r="H215" s="239">
        <v>8.2959999999999994</v>
      </c>
      <c r="I215" s="240"/>
      <c r="J215" s="241">
        <f>ROUND(I215*H215,2)</f>
        <v>0</v>
      </c>
      <c r="K215" s="242"/>
      <c r="L215" s="45"/>
      <c r="M215" s="243" t="s">
        <v>1</v>
      </c>
      <c r="N215" s="244" t="s">
        <v>42</v>
      </c>
      <c r="O215" s="92"/>
      <c r="P215" s="245">
        <f>O215*H215</f>
        <v>0</v>
      </c>
      <c r="Q215" s="245">
        <v>1.2381500000000001</v>
      </c>
      <c r="R215" s="245">
        <f>Q215*H215</f>
        <v>10.271692399999999</v>
      </c>
      <c r="S215" s="245">
        <v>0</v>
      </c>
      <c r="T215" s="246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7" t="s">
        <v>173</v>
      </c>
      <c r="AT215" s="247" t="s">
        <v>169</v>
      </c>
      <c r="AU215" s="247" t="s">
        <v>87</v>
      </c>
      <c r="AY215" s="18" t="s">
        <v>167</v>
      </c>
      <c r="BE215" s="248">
        <f>IF(N215="základní",J215,0)</f>
        <v>0</v>
      </c>
      <c r="BF215" s="248">
        <f>IF(N215="snížená",J215,0)</f>
        <v>0</v>
      </c>
      <c r="BG215" s="248">
        <f>IF(N215="zákl. přenesená",J215,0)</f>
        <v>0</v>
      </c>
      <c r="BH215" s="248">
        <f>IF(N215="sníž. přenesená",J215,0)</f>
        <v>0</v>
      </c>
      <c r="BI215" s="248">
        <f>IF(N215="nulová",J215,0)</f>
        <v>0</v>
      </c>
      <c r="BJ215" s="18" t="s">
        <v>85</v>
      </c>
      <c r="BK215" s="248">
        <f>ROUND(I215*H215,2)</f>
        <v>0</v>
      </c>
      <c r="BL215" s="18" t="s">
        <v>173</v>
      </c>
      <c r="BM215" s="247" t="s">
        <v>306</v>
      </c>
    </row>
    <row r="216" s="15" customFormat="1">
      <c r="A216" s="15"/>
      <c r="B216" s="283"/>
      <c r="C216" s="284"/>
      <c r="D216" s="251" t="s">
        <v>175</v>
      </c>
      <c r="E216" s="285" t="s">
        <v>1</v>
      </c>
      <c r="F216" s="286" t="s">
        <v>299</v>
      </c>
      <c r="G216" s="284"/>
      <c r="H216" s="285" t="s">
        <v>1</v>
      </c>
      <c r="I216" s="287"/>
      <c r="J216" s="284"/>
      <c r="K216" s="284"/>
      <c r="L216" s="288"/>
      <c r="M216" s="289"/>
      <c r="N216" s="290"/>
      <c r="O216" s="290"/>
      <c r="P216" s="290"/>
      <c r="Q216" s="290"/>
      <c r="R216" s="290"/>
      <c r="S216" s="290"/>
      <c r="T216" s="291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92" t="s">
        <v>175</v>
      </c>
      <c r="AU216" s="292" t="s">
        <v>87</v>
      </c>
      <c r="AV216" s="15" t="s">
        <v>85</v>
      </c>
      <c r="AW216" s="15" t="s">
        <v>34</v>
      </c>
      <c r="AX216" s="15" t="s">
        <v>77</v>
      </c>
      <c r="AY216" s="292" t="s">
        <v>167</v>
      </c>
    </row>
    <row r="217" s="13" customFormat="1">
      <c r="A217" s="13"/>
      <c r="B217" s="249"/>
      <c r="C217" s="250"/>
      <c r="D217" s="251" t="s">
        <v>175</v>
      </c>
      <c r="E217" s="252" t="s">
        <v>1</v>
      </c>
      <c r="F217" s="253" t="s">
        <v>307</v>
      </c>
      <c r="G217" s="250"/>
      <c r="H217" s="254">
        <v>5.9660000000000002</v>
      </c>
      <c r="I217" s="255"/>
      <c r="J217" s="250"/>
      <c r="K217" s="250"/>
      <c r="L217" s="256"/>
      <c r="M217" s="257"/>
      <c r="N217" s="258"/>
      <c r="O217" s="258"/>
      <c r="P217" s="258"/>
      <c r="Q217" s="258"/>
      <c r="R217" s="258"/>
      <c r="S217" s="258"/>
      <c r="T217" s="25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60" t="s">
        <v>175</v>
      </c>
      <c r="AU217" s="260" t="s">
        <v>87</v>
      </c>
      <c r="AV217" s="13" t="s">
        <v>87</v>
      </c>
      <c r="AW217" s="13" t="s">
        <v>34</v>
      </c>
      <c r="AX217" s="13" t="s">
        <v>77</v>
      </c>
      <c r="AY217" s="260" t="s">
        <v>167</v>
      </c>
    </row>
    <row r="218" s="13" customFormat="1">
      <c r="A218" s="13"/>
      <c r="B218" s="249"/>
      <c r="C218" s="250"/>
      <c r="D218" s="251" t="s">
        <v>175</v>
      </c>
      <c r="E218" s="252" t="s">
        <v>1</v>
      </c>
      <c r="F218" s="253" t="s">
        <v>308</v>
      </c>
      <c r="G218" s="250"/>
      <c r="H218" s="254">
        <v>-2.75</v>
      </c>
      <c r="I218" s="255"/>
      <c r="J218" s="250"/>
      <c r="K218" s="250"/>
      <c r="L218" s="256"/>
      <c r="M218" s="257"/>
      <c r="N218" s="258"/>
      <c r="O218" s="258"/>
      <c r="P218" s="258"/>
      <c r="Q218" s="258"/>
      <c r="R218" s="258"/>
      <c r="S218" s="258"/>
      <c r="T218" s="25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0" t="s">
        <v>175</v>
      </c>
      <c r="AU218" s="260" t="s">
        <v>87</v>
      </c>
      <c r="AV218" s="13" t="s">
        <v>87</v>
      </c>
      <c r="AW218" s="13" t="s">
        <v>34</v>
      </c>
      <c r="AX218" s="13" t="s">
        <v>77</v>
      </c>
      <c r="AY218" s="260" t="s">
        <v>167</v>
      </c>
    </row>
    <row r="219" s="15" customFormat="1">
      <c r="A219" s="15"/>
      <c r="B219" s="283"/>
      <c r="C219" s="284"/>
      <c r="D219" s="251" t="s">
        <v>175</v>
      </c>
      <c r="E219" s="285" t="s">
        <v>1</v>
      </c>
      <c r="F219" s="286" t="s">
        <v>301</v>
      </c>
      <c r="G219" s="284"/>
      <c r="H219" s="285" t="s">
        <v>1</v>
      </c>
      <c r="I219" s="287"/>
      <c r="J219" s="284"/>
      <c r="K219" s="284"/>
      <c r="L219" s="288"/>
      <c r="M219" s="289"/>
      <c r="N219" s="290"/>
      <c r="O219" s="290"/>
      <c r="P219" s="290"/>
      <c r="Q219" s="290"/>
      <c r="R219" s="290"/>
      <c r="S219" s="290"/>
      <c r="T219" s="291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92" t="s">
        <v>175</v>
      </c>
      <c r="AU219" s="292" t="s">
        <v>87</v>
      </c>
      <c r="AV219" s="15" t="s">
        <v>85</v>
      </c>
      <c r="AW219" s="15" t="s">
        <v>34</v>
      </c>
      <c r="AX219" s="15" t="s">
        <v>77</v>
      </c>
      <c r="AY219" s="292" t="s">
        <v>167</v>
      </c>
    </row>
    <row r="220" s="13" customFormat="1">
      <c r="A220" s="13"/>
      <c r="B220" s="249"/>
      <c r="C220" s="250"/>
      <c r="D220" s="251" t="s">
        <v>175</v>
      </c>
      <c r="E220" s="252" t="s">
        <v>1</v>
      </c>
      <c r="F220" s="253" t="s">
        <v>309</v>
      </c>
      <c r="G220" s="250"/>
      <c r="H220" s="254">
        <v>14.442</v>
      </c>
      <c r="I220" s="255"/>
      <c r="J220" s="250"/>
      <c r="K220" s="250"/>
      <c r="L220" s="256"/>
      <c r="M220" s="257"/>
      <c r="N220" s="258"/>
      <c r="O220" s="258"/>
      <c r="P220" s="258"/>
      <c r="Q220" s="258"/>
      <c r="R220" s="258"/>
      <c r="S220" s="258"/>
      <c r="T220" s="25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0" t="s">
        <v>175</v>
      </c>
      <c r="AU220" s="260" t="s">
        <v>87</v>
      </c>
      <c r="AV220" s="13" t="s">
        <v>87</v>
      </c>
      <c r="AW220" s="13" t="s">
        <v>34</v>
      </c>
      <c r="AX220" s="13" t="s">
        <v>77</v>
      </c>
      <c r="AY220" s="260" t="s">
        <v>167</v>
      </c>
    </row>
    <row r="221" s="13" customFormat="1">
      <c r="A221" s="13"/>
      <c r="B221" s="249"/>
      <c r="C221" s="250"/>
      <c r="D221" s="251" t="s">
        <v>175</v>
      </c>
      <c r="E221" s="252" t="s">
        <v>1</v>
      </c>
      <c r="F221" s="253" t="s">
        <v>310</v>
      </c>
      <c r="G221" s="250"/>
      <c r="H221" s="254">
        <v>-9.3620000000000001</v>
      </c>
      <c r="I221" s="255"/>
      <c r="J221" s="250"/>
      <c r="K221" s="250"/>
      <c r="L221" s="256"/>
      <c r="M221" s="257"/>
      <c r="N221" s="258"/>
      <c r="O221" s="258"/>
      <c r="P221" s="258"/>
      <c r="Q221" s="258"/>
      <c r="R221" s="258"/>
      <c r="S221" s="258"/>
      <c r="T221" s="25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0" t="s">
        <v>175</v>
      </c>
      <c r="AU221" s="260" t="s">
        <v>87</v>
      </c>
      <c r="AV221" s="13" t="s">
        <v>87</v>
      </c>
      <c r="AW221" s="13" t="s">
        <v>34</v>
      </c>
      <c r="AX221" s="13" t="s">
        <v>77</v>
      </c>
      <c r="AY221" s="260" t="s">
        <v>167</v>
      </c>
    </row>
    <row r="222" s="14" customFormat="1">
      <c r="A222" s="14"/>
      <c r="B222" s="261"/>
      <c r="C222" s="262"/>
      <c r="D222" s="251" t="s">
        <v>175</v>
      </c>
      <c r="E222" s="263" t="s">
        <v>1</v>
      </c>
      <c r="F222" s="264" t="s">
        <v>187</v>
      </c>
      <c r="G222" s="262"/>
      <c r="H222" s="265">
        <v>8.2959999999999994</v>
      </c>
      <c r="I222" s="266"/>
      <c r="J222" s="262"/>
      <c r="K222" s="262"/>
      <c r="L222" s="267"/>
      <c r="M222" s="268"/>
      <c r="N222" s="269"/>
      <c r="O222" s="269"/>
      <c r="P222" s="269"/>
      <c r="Q222" s="269"/>
      <c r="R222" s="269"/>
      <c r="S222" s="269"/>
      <c r="T222" s="270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71" t="s">
        <v>175</v>
      </c>
      <c r="AU222" s="271" t="s">
        <v>87</v>
      </c>
      <c r="AV222" s="14" t="s">
        <v>173</v>
      </c>
      <c r="AW222" s="14" t="s">
        <v>34</v>
      </c>
      <c r="AX222" s="14" t="s">
        <v>85</v>
      </c>
      <c r="AY222" s="271" t="s">
        <v>167</v>
      </c>
    </row>
    <row r="223" s="2" customFormat="1" ht="24.15" customHeight="1">
      <c r="A223" s="39"/>
      <c r="B223" s="40"/>
      <c r="C223" s="235" t="s">
        <v>311</v>
      </c>
      <c r="D223" s="235" t="s">
        <v>169</v>
      </c>
      <c r="E223" s="236" t="s">
        <v>312</v>
      </c>
      <c r="F223" s="237" t="s">
        <v>313</v>
      </c>
      <c r="G223" s="238" t="s">
        <v>172</v>
      </c>
      <c r="H223" s="239">
        <v>4.1260000000000003</v>
      </c>
      <c r="I223" s="240"/>
      <c r="J223" s="241">
        <f>ROUND(I223*H223,2)</f>
        <v>0</v>
      </c>
      <c r="K223" s="242"/>
      <c r="L223" s="45"/>
      <c r="M223" s="243" t="s">
        <v>1</v>
      </c>
      <c r="N223" s="244" t="s">
        <v>42</v>
      </c>
      <c r="O223" s="92"/>
      <c r="P223" s="245">
        <f>O223*H223</f>
        <v>0</v>
      </c>
      <c r="Q223" s="245">
        <v>0.34925</v>
      </c>
      <c r="R223" s="245">
        <f>Q223*H223</f>
        <v>1.4410055000000002</v>
      </c>
      <c r="S223" s="245">
        <v>0</v>
      </c>
      <c r="T223" s="246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7" t="s">
        <v>173</v>
      </c>
      <c r="AT223" s="247" t="s">
        <v>169</v>
      </c>
      <c r="AU223" s="247" t="s">
        <v>87</v>
      </c>
      <c r="AY223" s="18" t="s">
        <v>167</v>
      </c>
      <c r="BE223" s="248">
        <f>IF(N223="základní",J223,0)</f>
        <v>0</v>
      </c>
      <c r="BF223" s="248">
        <f>IF(N223="snížená",J223,0)</f>
        <v>0</v>
      </c>
      <c r="BG223" s="248">
        <f>IF(N223="zákl. přenesená",J223,0)</f>
        <v>0</v>
      </c>
      <c r="BH223" s="248">
        <f>IF(N223="sníž. přenesená",J223,0)</f>
        <v>0</v>
      </c>
      <c r="BI223" s="248">
        <f>IF(N223="nulová",J223,0)</f>
        <v>0</v>
      </c>
      <c r="BJ223" s="18" t="s">
        <v>85</v>
      </c>
      <c r="BK223" s="248">
        <f>ROUND(I223*H223,2)</f>
        <v>0</v>
      </c>
      <c r="BL223" s="18" t="s">
        <v>173</v>
      </c>
      <c r="BM223" s="247" t="s">
        <v>314</v>
      </c>
    </row>
    <row r="224" s="15" customFormat="1">
      <c r="A224" s="15"/>
      <c r="B224" s="283"/>
      <c r="C224" s="284"/>
      <c r="D224" s="251" t="s">
        <v>175</v>
      </c>
      <c r="E224" s="285" t="s">
        <v>1</v>
      </c>
      <c r="F224" s="286" t="s">
        <v>301</v>
      </c>
      <c r="G224" s="284"/>
      <c r="H224" s="285" t="s">
        <v>1</v>
      </c>
      <c r="I224" s="287"/>
      <c r="J224" s="284"/>
      <c r="K224" s="284"/>
      <c r="L224" s="288"/>
      <c r="M224" s="289"/>
      <c r="N224" s="290"/>
      <c r="O224" s="290"/>
      <c r="P224" s="290"/>
      <c r="Q224" s="290"/>
      <c r="R224" s="290"/>
      <c r="S224" s="290"/>
      <c r="T224" s="291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92" t="s">
        <v>175</v>
      </c>
      <c r="AU224" s="292" t="s">
        <v>87</v>
      </c>
      <c r="AV224" s="15" t="s">
        <v>85</v>
      </c>
      <c r="AW224" s="15" t="s">
        <v>34</v>
      </c>
      <c r="AX224" s="15" t="s">
        <v>77</v>
      </c>
      <c r="AY224" s="292" t="s">
        <v>167</v>
      </c>
    </row>
    <row r="225" s="13" customFormat="1">
      <c r="A225" s="13"/>
      <c r="B225" s="249"/>
      <c r="C225" s="250"/>
      <c r="D225" s="251" t="s">
        <v>175</v>
      </c>
      <c r="E225" s="252" t="s">
        <v>1</v>
      </c>
      <c r="F225" s="253" t="s">
        <v>315</v>
      </c>
      <c r="G225" s="250"/>
      <c r="H225" s="254">
        <v>4.1260000000000003</v>
      </c>
      <c r="I225" s="255"/>
      <c r="J225" s="250"/>
      <c r="K225" s="250"/>
      <c r="L225" s="256"/>
      <c r="M225" s="257"/>
      <c r="N225" s="258"/>
      <c r="O225" s="258"/>
      <c r="P225" s="258"/>
      <c r="Q225" s="258"/>
      <c r="R225" s="258"/>
      <c r="S225" s="258"/>
      <c r="T225" s="25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60" t="s">
        <v>175</v>
      </c>
      <c r="AU225" s="260" t="s">
        <v>87</v>
      </c>
      <c r="AV225" s="13" t="s">
        <v>87</v>
      </c>
      <c r="AW225" s="13" t="s">
        <v>34</v>
      </c>
      <c r="AX225" s="13" t="s">
        <v>85</v>
      </c>
      <c r="AY225" s="260" t="s">
        <v>167</v>
      </c>
    </row>
    <row r="226" s="2" customFormat="1" ht="37.8" customHeight="1">
      <c r="A226" s="39"/>
      <c r="B226" s="40"/>
      <c r="C226" s="235" t="s">
        <v>316</v>
      </c>
      <c r="D226" s="235" t="s">
        <v>169</v>
      </c>
      <c r="E226" s="236" t="s">
        <v>317</v>
      </c>
      <c r="F226" s="237" t="s">
        <v>318</v>
      </c>
      <c r="G226" s="238" t="s">
        <v>172</v>
      </c>
      <c r="H226" s="239">
        <v>261.82999999999998</v>
      </c>
      <c r="I226" s="240"/>
      <c r="J226" s="241">
        <f>ROUND(I226*H226,2)</f>
        <v>0</v>
      </c>
      <c r="K226" s="242"/>
      <c r="L226" s="45"/>
      <c r="M226" s="243" t="s">
        <v>1</v>
      </c>
      <c r="N226" s="244" t="s">
        <v>42</v>
      </c>
      <c r="O226" s="92"/>
      <c r="P226" s="245">
        <f>O226*H226</f>
        <v>0</v>
      </c>
      <c r="Q226" s="245">
        <v>0.29731000000000002</v>
      </c>
      <c r="R226" s="245">
        <f>Q226*H226</f>
        <v>77.844677300000001</v>
      </c>
      <c r="S226" s="245">
        <v>0</v>
      </c>
      <c r="T226" s="246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7" t="s">
        <v>173</v>
      </c>
      <c r="AT226" s="247" t="s">
        <v>169</v>
      </c>
      <c r="AU226" s="247" t="s">
        <v>87</v>
      </c>
      <c r="AY226" s="18" t="s">
        <v>167</v>
      </c>
      <c r="BE226" s="248">
        <f>IF(N226="základní",J226,0)</f>
        <v>0</v>
      </c>
      <c r="BF226" s="248">
        <f>IF(N226="snížená",J226,0)</f>
        <v>0</v>
      </c>
      <c r="BG226" s="248">
        <f>IF(N226="zákl. přenesená",J226,0)</f>
        <v>0</v>
      </c>
      <c r="BH226" s="248">
        <f>IF(N226="sníž. přenesená",J226,0)</f>
        <v>0</v>
      </c>
      <c r="BI226" s="248">
        <f>IF(N226="nulová",J226,0)</f>
        <v>0</v>
      </c>
      <c r="BJ226" s="18" t="s">
        <v>85</v>
      </c>
      <c r="BK226" s="248">
        <f>ROUND(I226*H226,2)</f>
        <v>0</v>
      </c>
      <c r="BL226" s="18" t="s">
        <v>173</v>
      </c>
      <c r="BM226" s="247" t="s">
        <v>319</v>
      </c>
    </row>
    <row r="227" s="15" customFormat="1">
      <c r="A227" s="15"/>
      <c r="B227" s="283"/>
      <c r="C227" s="284"/>
      <c r="D227" s="251" t="s">
        <v>175</v>
      </c>
      <c r="E227" s="285" t="s">
        <v>1</v>
      </c>
      <c r="F227" s="286" t="s">
        <v>299</v>
      </c>
      <c r="G227" s="284"/>
      <c r="H227" s="285" t="s">
        <v>1</v>
      </c>
      <c r="I227" s="287"/>
      <c r="J227" s="284"/>
      <c r="K227" s="284"/>
      <c r="L227" s="288"/>
      <c r="M227" s="289"/>
      <c r="N227" s="290"/>
      <c r="O227" s="290"/>
      <c r="P227" s="290"/>
      <c r="Q227" s="290"/>
      <c r="R227" s="290"/>
      <c r="S227" s="290"/>
      <c r="T227" s="291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92" t="s">
        <v>175</v>
      </c>
      <c r="AU227" s="292" t="s">
        <v>87</v>
      </c>
      <c r="AV227" s="15" t="s">
        <v>85</v>
      </c>
      <c r="AW227" s="15" t="s">
        <v>34</v>
      </c>
      <c r="AX227" s="15" t="s">
        <v>77</v>
      </c>
      <c r="AY227" s="292" t="s">
        <v>167</v>
      </c>
    </row>
    <row r="228" s="13" customFormat="1">
      <c r="A228" s="13"/>
      <c r="B228" s="249"/>
      <c r="C228" s="250"/>
      <c r="D228" s="251" t="s">
        <v>175</v>
      </c>
      <c r="E228" s="252" t="s">
        <v>1</v>
      </c>
      <c r="F228" s="253" t="s">
        <v>320</v>
      </c>
      <c r="G228" s="250"/>
      <c r="H228" s="254">
        <v>35.310000000000002</v>
      </c>
      <c r="I228" s="255"/>
      <c r="J228" s="250"/>
      <c r="K228" s="250"/>
      <c r="L228" s="256"/>
      <c r="M228" s="257"/>
      <c r="N228" s="258"/>
      <c r="O228" s="258"/>
      <c r="P228" s="258"/>
      <c r="Q228" s="258"/>
      <c r="R228" s="258"/>
      <c r="S228" s="258"/>
      <c r="T228" s="25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60" t="s">
        <v>175</v>
      </c>
      <c r="AU228" s="260" t="s">
        <v>87</v>
      </c>
      <c r="AV228" s="13" t="s">
        <v>87</v>
      </c>
      <c r="AW228" s="13" t="s">
        <v>34</v>
      </c>
      <c r="AX228" s="13" t="s">
        <v>77</v>
      </c>
      <c r="AY228" s="260" t="s">
        <v>167</v>
      </c>
    </row>
    <row r="229" s="13" customFormat="1">
      <c r="A229" s="13"/>
      <c r="B229" s="249"/>
      <c r="C229" s="250"/>
      <c r="D229" s="251" t="s">
        <v>175</v>
      </c>
      <c r="E229" s="252" t="s">
        <v>1</v>
      </c>
      <c r="F229" s="253" t="s">
        <v>321</v>
      </c>
      <c r="G229" s="250"/>
      <c r="H229" s="254">
        <v>-3.0600000000000001</v>
      </c>
      <c r="I229" s="255"/>
      <c r="J229" s="250"/>
      <c r="K229" s="250"/>
      <c r="L229" s="256"/>
      <c r="M229" s="257"/>
      <c r="N229" s="258"/>
      <c r="O229" s="258"/>
      <c r="P229" s="258"/>
      <c r="Q229" s="258"/>
      <c r="R229" s="258"/>
      <c r="S229" s="258"/>
      <c r="T229" s="25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0" t="s">
        <v>175</v>
      </c>
      <c r="AU229" s="260" t="s">
        <v>87</v>
      </c>
      <c r="AV229" s="13" t="s">
        <v>87</v>
      </c>
      <c r="AW229" s="13" t="s">
        <v>34</v>
      </c>
      <c r="AX229" s="13" t="s">
        <v>77</v>
      </c>
      <c r="AY229" s="260" t="s">
        <v>167</v>
      </c>
    </row>
    <row r="230" s="15" customFormat="1">
      <c r="A230" s="15"/>
      <c r="B230" s="283"/>
      <c r="C230" s="284"/>
      <c r="D230" s="251" t="s">
        <v>175</v>
      </c>
      <c r="E230" s="285" t="s">
        <v>1</v>
      </c>
      <c r="F230" s="286" t="s">
        <v>301</v>
      </c>
      <c r="G230" s="284"/>
      <c r="H230" s="285" t="s">
        <v>1</v>
      </c>
      <c r="I230" s="287"/>
      <c r="J230" s="284"/>
      <c r="K230" s="284"/>
      <c r="L230" s="288"/>
      <c r="M230" s="289"/>
      <c r="N230" s="290"/>
      <c r="O230" s="290"/>
      <c r="P230" s="290"/>
      <c r="Q230" s="290"/>
      <c r="R230" s="290"/>
      <c r="S230" s="290"/>
      <c r="T230" s="291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92" t="s">
        <v>175</v>
      </c>
      <c r="AU230" s="292" t="s">
        <v>87</v>
      </c>
      <c r="AV230" s="15" t="s">
        <v>85</v>
      </c>
      <c r="AW230" s="15" t="s">
        <v>34</v>
      </c>
      <c r="AX230" s="15" t="s">
        <v>77</v>
      </c>
      <c r="AY230" s="292" t="s">
        <v>167</v>
      </c>
    </row>
    <row r="231" s="13" customFormat="1">
      <c r="A231" s="13"/>
      <c r="B231" s="249"/>
      <c r="C231" s="250"/>
      <c r="D231" s="251" t="s">
        <v>175</v>
      </c>
      <c r="E231" s="252" t="s">
        <v>1</v>
      </c>
      <c r="F231" s="253" t="s">
        <v>322</v>
      </c>
      <c r="G231" s="250"/>
      <c r="H231" s="254">
        <v>226.28999999999999</v>
      </c>
      <c r="I231" s="255"/>
      <c r="J231" s="250"/>
      <c r="K231" s="250"/>
      <c r="L231" s="256"/>
      <c r="M231" s="257"/>
      <c r="N231" s="258"/>
      <c r="O231" s="258"/>
      <c r="P231" s="258"/>
      <c r="Q231" s="258"/>
      <c r="R231" s="258"/>
      <c r="S231" s="258"/>
      <c r="T231" s="25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60" t="s">
        <v>175</v>
      </c>
      <c r="AU231" s="260" t="s">
        <v>87</v>
      </c>
      <c r="AV231" s="13" t="s">
        <v>87</v>
      </c>
      <c r="AW231" s="13" t="s">
        <v>34</v>
      </c>
      <c r="AX231" s="13" t="s">
        <v>77</v>
      </c>
      <c r="AY231" s="260" t="s">
        <v>167</v>
      </c>
    </row>
    <row r="232" s="13" customFormat="1">
      <c r="A232" s="13"/>
      <c r="B232" s="249"/>
      <c r="C232" s="250"/>
      <c r="D232" s="251" t="s">
        <v>175</v>
      </c>
      <c r="E232" s="252" t="s">
        <v>1</v>
      </c>
      <c r="F232" s="253" t="s">
        <v>323</v>
      </c>
      <c r="G232" s="250"/>
      <c r="H232" s="254">
        <v>-34.424999999999997</v>
      </c>
      <c r="I232" s="255"/>
      <c r="J232" s="250"/>
      <c r="K232" s="250"/>
      <c r="L232" s="256"/>
      <c r="M232" s="257"/>
      <c r="N232" s="258"/>
      <c r="O232" s="258"/>
      <c r="P232" s="258"/>
      <c r="Q232" s="258"/>
      <c r="R232" s="258"/>
      <c r="S232" s="258"/>
      <c r="T232" s="25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0" t="s">
        <v>175</v>
      </c>
      <c r="AU232" s="260" t="s">
        <v>87</v>
      </c>
      <c r="AV232" s="13" t="s">
        <v>87</v>
      </c>
      <c r="AW232" s="13" t="s">
        <v>34</v>
      </c>
      <c r="AX232" s="13" t="s">
        <v>77</v>
      </c>
      <c r="AY232" s="260" t="s">
        <v>167</v>
      </c>
    </row>
    <row r="233" s="15" customFormat="1">
      <c r="A233" s="15"/>
      <c r="B233" s="283"/>
      <c r="C233" s="284"/>
      <c r="D233" s="251" t="s">
        <v>175</v>
      </c>
      <c r="E233" s="285" t="s">
        <v>1</v>
      </c>
      <c r="F233" s="286" t="s">
        <v>324</v>
      </c>
      <c r="G233" s="284"/>
      <c r="H233" s="285" t="s">
        <v>1</v>
      </c>
      <c r="I233" s="287"/>
      <c r="J233" s="284"/>
      <c r="K233" s="284"/>
      <c r="L233" s="288"/>
      <c r="M233" s="289"/>
      <c r="N233" s="290"/>
      <c r="O233" s="290"/>
      <c r="P233" s="290"/>
      <c r="Q233" s="290"/>
      <c r="R233" s="290"/>
      <c r="S233" s="290"/>
      <c r="T233" s="291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92" t="s">
        <v>175</v>
      </c>
      <c r="AU233" s="292" t="s">
        <v>87</v>
      </c>
      <c r="AV233" s="15" t="s">
        <v>85</v>
      </c>
      <c r="AW233" s="15" t="s">
        <v>34</v>
      </c>
      <c r="AX233" s="15" t="s">
        <v>77</v>
      </c>
      <c r="AY233" s="292" t="s">
        <v>167</v>
      </c>
    </row>
    <row r="234" s="13" customFormat="1">
      <c r="A234" s="13"/>
      <c r="B234" s="249"/>
      <c r="C234" s="250"/>
      <c r="D234" s="251" t="s">
        <v>175</v>
      </c>
      <c r="E234" s="252" t="s">
        <v>1</v>
      </c>
      <c r="F234" s="253" t="s">
        <v>325</v>
      </c>
      <c r="G234" s="250"/>
      <c r="H234" s="254">
        <v>37.715000000000003</v>
      </c>
      <c r="I234" s="255"/>
      <c r="J234" s="250"/>
      <c r="K234" s="250"/>
      <c r="L234" s="256"/>
      <c r="M234" s="257"/>
      <c r="N234" s="258"/>
      <c r="O234" s="258"/>
      <c r="P234" s="258"/>
      <c r="Q234" s="258"/>
      <c r="R234" s="258"/>
      <c r="S234" s="258"/>
      <c r="T234" s="25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60" t="s">
        <v>175</v>
      </c>
      <c r="AU234" s="260" t="s">
        <v>87</v>
      </c>
      <c r="AV234" s="13" t="s">
        <v>87</v>
      </c>
      <c r="AW234" s="13" t="s">
        <v>34</v>
      </c>
      <c r="AX234" s="13" t="s">
        <v>77</v>
      </c>
      <c r="AY234" s="260" t="s">
        <v>167</v>
      </c>
    </row>
    <row r="235" s="14" customFormat="1">
      <c r="A235" s="14"/>
      <c r="B235" s="261"/>
      <c r="C235" s="262"/>
      <c r="D235" s="251" t="s">
        <v>175</v>
      </c>
      <c r="E235" s="263" t="s">
        <v>1</v>
      </c>
      <c r="F235" s="264" t="s">
        <v>187</v>
      </c>
      <c r="G235" s="262"/>
      <c r="H235" s="265">
        <v>261.82999999999998</v>
      </c>
      <c r="I235" s="266"/>
      <c r="J235" s="262"/>
      <c r="K235" s="262"/>
      <c r="L235" s="267"/>
      <c r="M235" s="268"/>
      <c r="N235" s="269"/>
      <c r="O235" s="269"/>
      <c r="P235" s="269"/>
      <c r="Q235" s="269"/>
      <c r="R235" s="269"/>
      <c r="S235" s="269"/>
      <c r="T235" s="270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71" t="s">
        <v>175</v>
      </c>
      <c r="AU235" s="271" t="s">
        <v>87</v>
      </c>
      <c r="AV235" s="14" t="s">
        <v>173</v>
      </c>
      <c r="AW235" s="14" t="s">
        <v>34</v>
      </c>
      <c r="AX235" s="14" t="s">
        <v>85</v>
      </c>
      <c r="AY235" s="271" t="s">
        <v>167</v>
      </c>
    </row>
    <row r="236" s="2" customFormat="1" ht="44.25" customHeight="1">
      <c r="A236" s="39"/>
      <c r="B236" s="40"/>
      <c r="C236" s="235" t="s">
        <v>326</v>
      </c>
      <c r="D236" s="235" t="s">
        <v>169</v>
      </c>
      <c r="E236" s="236" t="s">
        <v>327</v>
      </c>
      <c r="F236" s="237" t="s">
        <v>328</v>
      </c>
      <c r="G236" s="238" t="s">
        <v>172</v>
      </c>
      <c r="H236" s="239">
        <v>2.9380000000000002</v>
      </c>
      <c r="I236" s="240"/>
      <c r="J236" s="241">
        <f>ROUND(I236*H236,2)</f>
        <v>0</v>
      </c>
      <c r="K236" s="242"/>
      <c r="L236" s="45"/>
      <c r="M236" s="243" t="s">
        <v>1</v>
      </c>
      <c r="N236" s="244" t="s">
        <v>42</v>
      </c>
      <c r="O236" s="92"/>
      <c r="P236" s="245">
        <f>O236*H236</f>
        <v>0</v>
      </c>
      <c r="Q236" s="245">
        <v>0.26952999999999999</v>
      </c>
      <c r="R236" s="245">
        <f>Q236*H236</f>
        <v>0.79187914000000004</v>
      </c>
      <c r="S236" s="245">
        <v>0</v>
      </c>
      <c r="T236" s="246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47" t="s">
        <v>173</v>
      </c>
      <c r="AT236" s="247" t="s">
        <v>169</v>
      </c>
      <c r="AU236" s="247" t="s">
        <v>87</v>
      </c>
      <c r="AY236" s="18" t="s">
        <v>167</v>
      </c>
      <c r="BE236" s="248">
        <f>IF(N236="základní",J236,0)</f>
        <v>0</v>
      </c>
      <c r="BF236" s="248">
        <f>IF(N236="snížená",J236,0)</f>
        <v>0</v>
      </c>
      <c r="BG236" s="248">
        <f>IF(N236="zákl. přenesená",J236,0)</f>
        <v>0</v>
      </c>
      <c r="BH236" s="248">
        <f>IF(N236="sníž. přenesená",J236,0)</f>
        <v>0</v>
      </c>
      <c r="BI236" s="248">
        <f>IF(N236="nulová",J236,0)</f>
        <v>0</v>
      </c>
      <c r="BJ236" s="18" t="s">
        <v>85</v>
      </c>
      <c r="BK236" s="248">
        <f>ROUND(I236*H236,2)</f>
        <v>0</v>
      </c>
      <c r="BL236" s="18" t="s">
        <v>173</v>
      </c>
      <c r="BM236" s="247" t="s">
        <v>329</v>
      </c>
    </row>
    <row r="237" s="13" customFormat="1">
      <c r="A237" s="13"/>
      <c r="B237" s="249"/>
      <c r="C237" s="250"/>
      <c r="D237" s="251" t="s">
        <v>175</v>
      </c>
      <c r="E237" s="252" t="s">
        <v>1</v>
      </c>
      <c r="F237" s="253" t="s">
        <v>330</v>
      </c>
      <c r="G237" s="250"/>
      <c r="H237" s="254">
        <v>2.9380000000000002</v>
      </c>
      <c r="I237" s="255"/>
      <c r="J237" s="250"/>
      <c r="K237" s="250"/>
      <c r="L237" s="256"/>
      <c r="M237" s="257"/>
      <c r="N237" s="258"/>
      <c r="O237" s="258"/>
      <c r="P237" s="258"/>
      <c r="Q237" s="258"/>
      <c r="R237" s="258"/>
      <c r="S237" s="258"/>
      <c r="T237" s="259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60" t="s">
        <v>175</v>
      </c>
      <c r="AU237" s="260" t="s">
        <v>87</v>
      </c>
      <c r="AV237" s="13" t="s">
        <v>87</v>
      </c>
      <c r="AW237" s="13" t="s">
        <v>34</v>
      </c>
      <c r="AX237" s="13" t="s">
        <v>85</v>
      </c>
      <c r="AY237" s="260" t="s">
        <v>167</v>
      </c>
    </row>
    <row r="238" s="2" customFormat="1" ht="16.5" customHeight="1">
      <c r="A238" s="39"/>
      <c r="B238" s="40"/>
      <c r="C238" s="235" t="s">
        <v>331</v>
      </c>
      <c r="D238" s="235" t="s">
        <v>169</v>
      </c>
      <c r="E238" s="236" t="s">
        <v>332</v>
      </c>
      <c r="F238" s="237" t="s">
        <v>333</v>
      </c>
      <c r="G238" s="238" t="s">
        <v>214</v>
      </c>
      <c r="H238" s="239">
        <v>0.23899999999999999</v>
      </c>
      <c r="I238" s="240"/>
      <c r="J238" s="241">
        <f>ROUND(I238*H238,2)</f>
        <v>0</v>
      </c>
      <c r="K238" s="242"/>
      <c r="L238" s="45"/>
      <c r="M238" s="243" t="s">
        <v>1</v>
      </c>
      <c r="N238" s="244" t="s">
        <v>42</v>
      </c>
      <c r="O238" s="92"/>
      <c r="P238" s="245">
        <f>O238*H238</f>
        <v>0</v>
      </c>
      <c r="Q238" s="245">
        <v>1.04922</v>
      </c>
      <c r="R238" s="245">
        <f>Q238*H238</f>
        <v>0.25076357999999999</v>
      </c>
      <c r="S238" s="245">
        <v>0</v>
      </c>
      <c r="T238" s="246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47" t="s">
        <v>173</v>
      </c>
      <c r="AT238" s="247" t="s">
        <v>169</v>
      </c>
      <c r="AU238" s="247" t="s">
        <v>87</v>
      </c>
      <c r="AY238" s="18" t="s">
        <v>167</v>
      </c>
      <c r="BE238" s="248">
        <f>IF(N238="základní",J238,0)</f>
        <v>0</v>
      </c>
      <c r="BF238" s="248">
        <f>IF(N238="snížená",J238,0)</f>
        <v>0</v>
      </c>
      <c r="BG238" s="248">
        <f>IF(N238="zákl. přenesená",J238,0)</f>
        <v>0</v>
      </c>
      <c r="BH238" s="248">
        <f>IF(N238="sníž. přenesená",J238,0)</f>
        <v>0</v>
      </c>
      <c r="BI238" s="248">
        <f>IF(N238="nulová",J238,0)</f>
        <v>0</v>
      </c>
      <c r="BJ238" s="18" t="s">
        <v>85</v>
      </c>
      <c r="BK238" s="248">
        <f>ROUND(I238*H238,2)</f>
        <v>0</v>
      </c>
      <c r="BL238" s="18" t="s">
        <v>173</v>
      </c>
      <c r="BM238" s="247" t="s">
        <v>334</v>
      </c>
    </row>
    <row r="239" s="13" customFormat="1">
      <c r="A239" s="13"/>
      <c r="B239" s="249"/>
      <c r="C239" s="250"/>
      <c r="D239" s="251" t="s">
        <v>175</v>
      </c>
      <c r="E239" s="252" t="s">
        <v>1</v>
      </c>
      <c r="F239" s="253" t="s">
        <v>335</v>
      </c>
      <c r="G239" s="250"/>
      <c r="H239" s="254">
        <v>0.127</v>
      </c>
      <c r="I239" s="255"/>
      <c r="J239" s="250"/>
      <c r="K239" s="250"/>
      <c r="L239" s="256"/>
      <c r="M239" s="257"/>
      <c r="N239" s="258"/>
      <c r="O239" s="258"/>
      <c r="P239" s="258"/>
      <c r="Q239" s="258"/>
      <c r="R239" s="258"/>
      <c r="S239" s="258"/>
      <c r="T239" s="25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60" t="s">
        <v>175</v>
      </c>
      <c r="AU239" s="260" t="s">
        <v>87</v>
      </c>
      <c r="AV239" s="13" t="s">
        <v>87</v>
      </c>
      <c r="AW239" s="13" t="s">
        <v>34</v>
      </c>
      <c r="AX239" s="13" t="s">
        <v>77</v>
      </c>
      <c r="AY239" s="260" t="s">
        <v>167</v>
      </c>
    </row>
    <row r="240" s="13" customFormat="1">
      <c r="A240" s="13"/>
      <c r="B240" s="249"/>
      <c r="C240" s="250"/>
      <c r="D240" s="251" t="s">
        <v>175</v>
      </c>
      <c r="E240" s="252" t="s">
        <v>1</v>
      </c>
      <c r="F240" s="253" t="s">
        <v>336</v>
      </c>
      <c r="G240" s="250"/>
      <c r="H240" s="254">
        <v>0.112</v>
      </c>
      <c r="I240" s="255"/>
      <c r="J240" s="250"/>
      <c r="K240" s="250"/>
      <c r="L240" s="256"/>
      <c r="M240" s="257"/>
      <c r="N240" s="258"/>
      <c r="O240" s="258"/>
      <c r="P240" s="258"/>
      <c r="Q240" s="258"/>
      <c r="R240" s="258"/>
      <c r="S240" s="258"/>
      <c r="T240" s="25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60" t="s">
        <v>175</v>
      </c>
      <c r="AU240" s="260" t="s">
        <v>87</v>
      </c>
      <c r="AV240" s="13" t="s">
        <v>87</v>
      </c>
      <c r="AW240" s="13" t="s">
        <v>34</v>
      </c>
      <c r="AX240" s="13" t="s">
        <v>77</v>
      </c>
      <c r="AY240" s="260" t="s">
        <v>167</v>
      </c>
    </row>
    <row r="241" s="14" customFormat="1">
      <c r="A241" s="14"/>
      <c r="B241" s="261"/>
      <c r="C241" s="262"/>
      <c r="D241" s="251" t="s">
        <v>175</v>
      </c>
      <c r="E241" s="263" t="s">
        <v>1</v>
      </c>
      <c r="F241" s="264" t="s">
        <v>187</v>
      </c>
      <c r="G241" s="262"/>
      <c r="H241" s="265">
        <v>0.23899999999999999</v>
      </c>
      <c r="I241" s="266"/>
      <c r="J241" s="262"/>
      <c r="K241" s="262"/>
      <c r="L241" s="267"/>
      <c r="M241" s="268"/>
      <c r="N241" s="269"/>
      <c r="O241" s="269"/>
      <c r="P241" s="269"/>
      <c r="Q241" s="269"/>
      <c r="R241" s="269"/>
      <c r="S241" s="269"/>
      <c r="T241" s="270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71" t="s">
        <v>175</v>
      </c>
      <c r="AU241" s="271" t="s">
        <v>87</v>
      </c>
      <c r="AV241" s="14" t="s">
        <v>173</v>
      </c>
      <c r="AW241" s="14" t="s">
        <v>34</v>
      </c>
      <c r="AX241" s="14" t="s">
        <v>85</v>
      </c>
      <c r="AY241" s="271" t="s">
        <v>167</v>
      </c>
    </row>
    <row r="242" s="2" customFormat="1" ht="24.15" customHeight="1">
      <c r="A242" s="39"/>
      <c r="B242" s="40"/>
      <c r="C242" s="235" t="s">
        <v>337</v>
      </c>
      <c r="D242" s="235" t="s">
        <v>169</v>
      </c>
      <c r="E242" s="236" t="s">
        <v>338</v>
      </c>
      <c r="F242" s="237" t="s">
        <v>339</v>
      </c>
      <c r="G242" s="238" t="s">
        <v>340</v>
      </c>
      <c r="H242" s="239">
        <v>6</v>
      </c>
      <c r="I242" s="240"/>
      <c r="J242" s="241">
        <f>ROUND(I242*H242,2)</f>
        <v>0</v>
      </c>
      <c r="K242" s="242"/>
      <c r="L242" s="45"/>
      <c r="M242" s="243" t="s">
        <v>1</v>
      </c>
      <c r="N242" s="244" t="s">
        <v>42</v>
      </c>
      <c r="O242" s="92"/>
      <c r="P242" s="245">
        <f>O242*H242</f>
        <v>0</v>
      </c>
      <c r="Q242" s="245">
        <v>0.0091800000000000007</v>
      </c>
      <c r="R242" s="245">
        <f>Q242*H242</f>
        <v>0.055080000000000004</v>
      </c>
      <c r="S242" s="245">
        <v>0</v>
      </c>
      <c r="T242" s="246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7" t="s">
        <v>173</v>
      </c>
      <c r="AT242" s="247" t="s">
        <v>169</v>
      </c>
      <c r="AU242" s="247" t="s">
        <v>87</v>
      </c>
      <c r="AY242" s="18" t="s">
        <v>167</v>
      </c>
      <c r="BE242" s="248">
        <f>IF(N242="základní",J242,0)</f>
        <v>0</v>
      </c>
      <c r="BF242" s="248">
        <f>IF(N242="snížená",J242,0)</f>
        <v>0</v>
      </c>
      <c r="BG242" s="248">
        <f>IF(N242="zákl. přenesená",J242,0)</f>
        <v>0</v>
      </c>
      <c r="BH242" s="248">
        <f>IF(N242="sníž. přenesená",J242,0)</f>
        <v>0</v>
      </c>
      <c r="BI242" s="248">
        <f>IF(N242="nulová",J242,0)</f>
        <v>0</v>
      </c>
      <c r="BJ242" s="18" t="s">
        <v>85</v>
      </c>
      <c r="BK242" s="248">
        <f>ROUND(I242*H242,2)</f>
        <v>0</v>
      </c>
      <c r="BL242" s="18" t="s">
        <v>173</v>
      </c>
      <c r="BM242" s="247" t="s">
        <v>341</v>
      </c>
    </row>
    <row r="243" s="15" customFormat="1">
      <c r="A243" s="15"/>
      <c r="B243" s="283"/>
      <c r="C243" s="284"/>
      <c r="D243" s="251" t="s">
        <v>175</v>
      </c>
      <c r="E243" s="285" t="s">
        <v>1</v>
      </c>
      <c r="F243" s="286" t="s">
        <v>299</v>
      </c>
      <c r="G243" s="284"/>
      <c r="H243" s="285" t="s">
        <v>1</v>
      </c>
      <c r="I243" s="287"/>
      <c r="J243" s="284"/>
      <c r="K243" s="284"/>
      <c r="L243" s="288"/>
      <c r="M243" s="289"/>
      <c r="N243" s="290"/>
      <c r="O243" s="290"/>
      <c r="P243" s="290"/>
      <c r="Q243" s="290"/>
      <c r="R243" s="290"/>
      <c r="S243" s="290"/>
      <c r="T243" s="291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92" t="s">
        <v>175</v>
      </c>
      <c r="AU243" s="292" t="s">
        <v>87</v>
      </c>
      <c r="AV243" s="15" t="s">
        <v>85</v>
      </c>
      <c r="AW243" s="15" t="s">
        <v>34</v>
      </c>
      <c r="AX243" s="15" t="s">
        <v>77</v>
      </c>
      <c r="AY243" s="292" t="s">
        <v>167</v>
      </c>
    </row>
    <row r="244" s="13" customFormat="1">
      <c r="A244" s="13"/>
      <c r="B244" s="249"/>
      <c r="C244" s="250"/>
      <c r="D244" s="251" t="s">
        <v>175</v>
      </c>
      <c r="E244" s="252" t="s">
        <v>1</v>
      </c>
      <c r="F244" s="253" t="s">
        <v>188</v>
      </c>
      <c r="G244" s="250"/>
      <c r="H244" s="254">
        <v>3</v>
      </c>
      <c r="I244" s="255"/>
      <c r="J244" s="250"/>
      <c r="K244" s="250"/>
      <c r="L244" s="256"/>
      <c r="M244" s="257"/>
      <c r="N244" s="258"/>
      <c r="O244" s="258"/>
      <c r="P244" s="258"/>
      <c r="Q244" s="258"/>
      <c r="R244" s="258"/>
      <c r="S244" s="258"/>
      <c r="T244" s="25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60" t="s">
        <v>175</v>
      </c>
      <c r="AU244" s="260" t="s">
        <v>87</v>
      </c>
      <c r="AV244" s="13" t="s">
        <v>87</v>
      </c>
      <c r="AW244" s="13" t="s">
        <v>34</v>
      </c>
      <c r="AX244" s="13" t="s">
        <v>77</v>
      </c>
      <c r="AY244" s="260" t="s">
        <v>167</v>
      </c>
    </row>
    <row r="245" s="15" customFormat="1">
      <c r="A245" s="15"/>
      <c r="B245" s="283"/>
      <c r="C245" s="284"/>
      <c r="D245" s="251" t="s">
        <v>175</v>
      </c>
      <c r="E245" s="285" t="s">
        <v>1</v>
      </c>
      <c r="F245" s="286" t="s">
        <v>301</v>
      </c>
      <c r="G245" s="284"/>
      <c r="H245" s="285" t="s">
        <v>1</v>
      </c>
      <c r="I245" s="287"/>
      <c r="J245" s="284"/>
      <c r="K245" s="284"/>
      <c r="L245" s="288"/>
      <c r="M245" s="289"/>
      <c r="N245" s="290"/>
      <c r="O245" s="290"/>
      <c r="P245" s="290"/>
      <c r="Q245" s="290"/>
      <c r="R245" s="290"/>
      <c r="S245" s="290"/>
      <c r="T245" s="291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92" t="s">
        <v>175</v>
      </c>
      <c r="AU245" s="292" t="s">
        <v>87</v>
      </c>
      <c r="AV245" s="15" t="s">
        <v>85</v>
      </c>
      <c r="AW245" s="15" t="s">
        <v>34</v>
      </c>
      <c r="AX245" s="15" t="s">
        <v>77</v>
      </c>
      <c r="AY245" s="292" t="s">
        <v>167</v>
      </c>
    </row>
    <row r="246" s="13" customFormat="1">
      <c r="A246" s="13"/>
      <c r="B246" s="249"/>
      <c r="C246" s="250"/>
      <c r="D246" s="251" t="s">
        <v>175</v>
      </c>
      <c r="E246" s="252" t="s">
        <v>1</v>
      </c>
      <c r="F246" s="253" t="s">
        <v>188</v>
      </c>
      <c r="G246" s="250"/>
      <c r="H246" s="254">
        <v>3</v>
      </c>
      <c r="I246" s="255"/>
      <c r="J246" s="250"/>
      <c r="K246" s="250"/>
      <c r="L246" s="256"/>
      <c r="M246" s="257"/>
      <c r="N246" s="258"/>
      <c r="O246" s="258"/>
      <c r="P246" s="258"/>
      <c r="Q246" s="258"/>
      <c r="R246" s="258"/>
      <c r="S246" s="258"/>
      <c r="T246" s="259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60" t="s">
        <v>175</v>
      </c>
      <c r="AU246" s="260" t="s">
        <v>87</v>
      </c>
      <c r="AV246" s="13" t="s">
        <v>87</v>
      </c>
      <c r="AW246" s="13" t="s">
        <v>34</v>
      </c>
      <c r="AX246" s="13" t="s">
        <v>77</v>
      </c>
      <c r="AY246" s="260" t="s">
        <v>167</v>
      </c>
    </row>
    <row r="247" s="14" customFormat="1">
      <c r="A247" s="14"/>
      <c r="B247" s="261"/>
      <c r="C247" s="262"/>
      <c r="D247" s="251" t="s">
        <v>175</v>
      </c>
      <c r="E247" s="263" t="s">
        <v>1</v>
      </c>
      <c r="F247" s="264" t="s">
        <v>187</v>
      </c>
      <c r="G247" s="262"/>
      <c r="H247" s="265">
        <v>6</v>
      </c>
      <c r="I247" s="266"/>
      <c r="J247" s="262"/>
      <c r="K247" s="262"/>
      <c r="L247" s="267"/>
      <c r="M247" s="268"/>
      <c r="N247" s="269"/>
      <c r="O247" s="269"/>
      <c r="P247" s="269"/>
      <c r="Q247" s="269"/>
      <c r="R247" s="269"/>
      <c r="S247" s="269"/>
      <c r="T247" s="270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71" t="s">
        <v>175</v>
      </c>
      <c r="AU247" s="271" t="s">
        <v>87</v>
      </c>
      <c r="AV247" s="14" t="s">
        <v>173</v>
      </c>
      <c r="AW247" s="14" t="s">
        <v>34</v>
      </c>
      <c r="AX247" s="14" t="s">
        <v>85</v>
      </c>
      <c r="AY247" s="271" t="s">
        <v>167</v>
      </c>
    </row>
    <row r="248" s="2" customFormat="1" ht="24.15" customHeight="1">
      <c r="A248" s="39"/>
      <c r="B248" s="40"/>
      <c r="C248" s="272" t="s">
        <v>342</v>
      </c>
      <c r="D248" s="272" t="s">
        <v>211</v>
      </c>
      <c r="E248" s="273" t="s">
        <v>343</v>
      </c>
      <c r="F248" s="274" t="s">
        <v>344</v>
      </c>
      <c r="G248" s="275" t="s">
        <v>340</v>
      </c>
      <c r="H248" s="276">
        <v>6</v>
      </c>
      <c r="I248" s="277"/>
      <c r="J248" s="278">
        <f>ROUND(I248*H248,2)</f>
        <v>0</v>
      </c>
      <c r="K248" s="279"/>
      <c r="L248" s="280"/>
      <c r="M248" s="281" t="s">
        <v>1</v>
      </c>
      <c r="N248" s="282" t="s">
        <v>42</v>
      </c>
      <c r="O248" s="92"/>
      <c r="P248" s="245">
        <f>O248*H248</f>
        <v>0</v>
      </c>
      <c r="Q248" s="245">
        <v>0.067000000000000004</v>
      </c>
      <c r="R248" s="245">
        <f>Q248*H248</f>
        <v>0.40200000000000002</v>
      </c>
      <c r="S248" s="245">
        <v>0</v>
      </c>
      <c r="T248" s="246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7" t="s">
        <v>210</v>
      </c>
      <c r="AT248" s="247" t="s">
        <v>211</v>
      </c>
      <c r="AU248" s="247" t="s">
        <v>87</v>
      </c>
      <c r="AY248" s="18" t="s">
        <v>167</v>
      </c>
      <c r="BE248" s="248">
        <f>IF(N248="základní",J248,0)</f>
        <v>0</v>
      </c>
      <c r="BF248" s="248">
        <f>IF(N248="snížená",J248,0)</f>
        <v>0</v>
      </c>
      <c r="BG248" s="248">
        <f>IF(N248="zákl. přenesená",J248,0)</f>
        <v>0</v>
      </c>
      <c r="BH248" s="248">
        <f>IF(N248="sníž. přenesená",J248,0)</f>
        <v>0</v>
      </c>
      <c r="BI248" s="248">
        <f>IF(N248="nulová",J248,0)</f>
        <v>0</v>
      </c>
      <c r="BJ248" s="18" t="s">
        <v>85</v>
      </c>
      <c r="BK248" s="248">
        <f>ROUND(I248*H248,2)</f>
        <v>0</v>
      </c>
      <c r="BL248" s="18" t="s">
        <v>173</v>
      </c>
      <c r="BM248" s="247" t="s">
        <v>345</v>
      </c>
    </row>
    <row r="249" s="2" customFormat="1" ht="33" customHeight="1">
      <c r="A249" s="39"/>
      <c r="B249" s="40"/>
      <c r="C249" s="235" t="s">
        <v>346</v>
      </c>
      <c r="D249" s="235" t="s">
        <v>169</v>
      </c>
      <c r="E249" s="236" t="s">
        <v>347</v>
      </c>
      <c r="F249" s="237" t="s">
        <v>348</v>
      </c>
      <c r="G249" s="238" t="s">
        <v>340</v>
      </c>
      <c r="H249" s="239">
        <v>1</v>
      </c>
      <c r="I249" s="240"/>
      <c r="J249" s="241">
        <f>ROUND(I249*H249,2)</f>
        <v>0</v>
      </c>
      <c r="K249" s="242"/>
      <c r="L249" s="45"/>
      <c r="M249" s="243" t="s">
        <v>1</v>
      </c>
      <c r="N249" s="244" t="s">
        <v>42</v>
      </c>
      <c r="O249" s="92"/>
      <c r="P249" s="245">
        <f>O249*H249</f>
        <v>0</v>
      </c>
      <c r="Q249" s="245">
        <v>0.033279999999999997</v>
      </c>
      <c r="R249" s="245">
        <f>Q249*H249</f>
        <v>0.033279999999999997</v>
      </c>
      <c r="S249" s="245">
        <v>0</v>
      </c>
      <c r="T249" s="246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7" t="s">
        <v>173</v>
      </c>
      <c r="AT249" s="247" t="s">
        <v>169</v>
      </c>
      <c r="AU249" s="247" t="s">
        <v>87</v>
      </c>
      <c r="AY249" s="18" t="s">
        <v>167</v>
      </c>
      <c r="BE249" s="248">
        <f>IF(N249="základní",J249,0)</f>
        <v>0</v>
      </c>
      <c r="BF249" s="248">
        <f>IF(N249="snížená",J249,0)</f>
        <v>0</v>
      </c>
      <c r="BG249" s="248">
        <f>IF(N249="zákl. přenesená",J249,0)</f>
        <v>0</v>
      </c>
      <c r="BH249" s="248">
        <f>IF(N249="sníž. přenesená",J249,0)</f>
        <v>0</v>
      </c>
      <c r="BI249" s="248">
        <f>IF(N249="nulová",J249,0)</f>
        <v>0</v>
      </c>
      <c r="BJ249" s="18" t="s">
        <v>85</v>
      </c>
      <c r="BK249" s="248">
        <f>ROUND(I249*H249,2)</f>
        <v>0</v>
      </c>
      <c r="BL249" s="18" t="s">
        <v>173</v>
      </c>
      <c r="BM249" s="247" t="s">
        <v>349</v>
      </c>
    </row>
    <row r="250" s="15" customFormat="1">
      <c r="A250" s="15"/>
      <c r="B250" s="283"/>
      <c r="C250" s="284"/>
      <c r="D250" s="251" t="s">
        <v>175</v>
      </c>
      <c r="E250" s="285" t="s">
        <v>1</v>
      </c>
      <c r="F250" s="286" t="s">
        <v>299</v>
      </c>
      <c r="G250" s="284"/>
      <c r="H250" s="285" t="s">
        <v>1</v>
      </c>
      <c r="I250" s="287"/>
      <c r="J250" s="284"/>
      <c r="K250" s="284"/>
      <c r="L250" s="288"/>
      <c r="M250" s="289"/>
      <c r="N250" s="290"/>
      <c r="O250" s="290"/>
      <c r="P250" s="290"/>
      <c r="Q250" s="290"/>
      <c r="R250" s="290"/>
      <c r="S250" s="290"/>
      <c r="T250" s="291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92" t="s">
        <v>175</v>
      </c>
      <c r="AU250" s="292" t="s">
        <v>87</v>
      </c>
      <c r="AV250" s="15" t="s">
        <v>85</v>
      </c>
      <c r="AW250" s="15" t="s">
        <v>34</v>
      </c>
      <c r="AX250" s="15" t="s">
        <v>77</v>
      </c>
      <c r="AY250" s="292" t="s">
        <v>167</v>
      </c>
    </row>
    <row r="251" s="13" customFormat="1">
      <c r="A251" s="13"/>
      <c r="B251" s="249"/>
      <c r="C251" s="250"/>
      <c r="D251" s="251" t="s">
        <v>175</v>
      </c>
      <c r="E251" s="252" t="s">
        <v>1</v>
      </c>
      <c r="F251" s="253" t="s">
        <v>85</v>
      </c>
      <c r="G251" s="250"/>
      <c r="H251" s="254">
        <v>1</v>
      </c>
      <c r="I251" s="255"/>
      <c r="J251" s="250"/>
      <c r="K251" s="250"/>
      <c r="L251" s="256"/>
      <c r="M251" s="257"/>
      <c r="N251" s="258"/>
      <c r="O251" s="258"/>
      <c r="P251" s="258"/>
      <c r="Q251" s="258"/>
      <c r="R251" s="258"/>
      <c r="S251" s="258"/>
      <c r="T251" s="259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60" t="s">
        <v>175</v>
      </c>
      <c r="AU251" s="260" t="s">
        <v>87</v>
      </c>
      <c r="AV251" s="13" t="s">
        <v>87</v>
      </c>
      <c r="AW251" s="13" t="s">
        <v>34</v>
      </c>
      <c r="AX251" s="13" t="s">
        <v>85</v>
      </c>
      <c r="AY251" s="260" t="s">
        <v>167</v>
      </c>
    </row>
    <row r="252" s="2" customFormat="1" ht="33" customHeight="1">
      <c r="A252" s="39"/>
      <c r="B252" s="40"/>
      <c r="C252" s="235" t="s">
        <v>350</v>
      </c>
      <c r="D252" s="235" t="s">
        <v>169</v>
      </c>
      <c r="E252" s="236" t="s">
        <v>351</v>
      </c>
      <c r="F252" s="237" t="s">
        <v>352</v>
      </c>
      <c r="G252" s="238" t="s">
        <v>340</v>
      </c>
      <c r="H252" s="239">
        <v>8</v>
      </c>
      <c r="I252" s="240"/>
      <c r="J252" s="241">
        <f>ROUND(I252*H252,2)</f>
        <v>0</v>
      </c>
      <c r="K252" s="242"/>
      <c r="L252" s="45"/>
      <c r="M252" s="243" t="s">
        <v>1</v>
      </c>
      <c r="N252" s="244" t="s">
        <v>42</v>
      </c>
      <c r="O252" s="92"/>
      <c r="P252" s="245">
        <f>O252*H252</f>
        <v>0</v>
      </c>
      <c r="Q252" s="245">
        <v>0.039629999999999999</v>
      </c>
      <c r="R252" s="245">
        <f>Q252*H252</f>
        <v>0.31703999999999999</v>
      </c>
      <c r="S252" s="245">
        <v>0</v>
      </c>
      <c r="T252" s="246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7" t="s">
        <v>173</v>
      </c>
      <c r="AT252" s="247" t="s">
        <v>169</v>
      </c>
      <c r="AU252" s="247" t="s">
        <v>87</v>
      </c>
      <c r="AY252" s="18" t="s">
        <v>167</v>
      </c>
      <c r="BE252" s="248">
        <f>IF(N252="základní",J252,0)</f>
        <v>0</v>
      </c>
      <c r="BF252" s="248">
        <f>IF(N252="snížená",J252,0)</f>
        <v>0</v>
      </c>
      <c r="BG252" s="248">
        <f>IF(N252="zákl. přenesená",J252,0)</f>
        <v>0</v>
      </c>
      <c r="BH252" s="248">
        <f>IF(N252="sníž. přenesená",J252,0)</f>
        <v>0</v>
      </c>
      <c r="BI252" s="248">
        <f>IF(N252="nulová",J252,0)</f>
        <v>0</v>
      </c>
      <c r="BJ252" s="18" t="s">
        <v>85</v>
      </c>
      <c r="BK252" s="248">
        <f>ROUND(I252*H252,2)</f>
        <v>0</v>
      </c>
      <c r="BL252" s="18" t="s">
        <v>173</v>
      </c>
      <c r="BM252" s="247" t="s">
        <v>353</v>
      </c>
    </row>
    <row r="253" s="15" customFormat="1">
      <c r="A253" s="15"/>
      <c r="B253" s="283"/>
      <c r="C253" s="284"/>
      <c r="D253" s="251" t="s">
        <v>175</v>
      </c>
      <c r="E253" s="285" t="s">
        <v>1</v>
      </c>
      <c r="F253" s="286" t="s">
        <v>301</v>
      </c>
      <c r="G253" s="284"/>
      <c r="H253" s="285" t="s">
        <v>1</v>
      </c>
      <c r="I253" s="287"/>
      <c r="J253" s="284"/>
      <c r="K253" s="284"/>
      <c r="L253" s="288"/>
      <c r="M253" s="289"/>
      <c r="N253" s="290"/>
      <c r="O253" s="290"/>
      <c r="P253" s="290"/>
      <c r="Q253" s="290"/>
      <c r="R253" s="290"/>
      <c r="S253" s="290"/>
      <c r="T253" s="291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92" t="s">
        <v>175</v>
      </c>
      <c r="AU253" s="292" t="s">
        <v>87</v>
      </c>
      <c r="AV253" s="15" t="s">
        <v>85</v>
      </c>
      <c r="AW253" s="15" t="s">
        <v>34</v>
      </c>
      <c r="AX253" s="15" t="s">
        <v>77</v>
      </c>
      <c r="AY253" s="292" t="s">
        <v>167</v>
      </c>
    </row>
    <row r="254" s="13" customFormat="1">
      <c r="A254" s="13"/>
      <c r="B254" s="249"/>
      <c r="C254" s="250"/>
      <c r="D254" s="251" t="s">
        <v>175</v>
      </c>
      <c r="E254" s="252" t="s">
        <v>1</v>
      </c>
      <c r="F254" s="253" t="s">
        <v>210</v>
      </c>
      <c r="G254" s="250"/>
      <c r="H254" s="254">
        <v>8</v>
      </c>
      <c r="I254" s="255"/>
      <c r="J254" s="250"/>
      <c r="K254" s="250"/>
      <c r="L254" s="256"/>
      <c r="M254" s="257"/>
      <c r="N254" s="258"/>
      <c r="O254" s="258"/>
      <c r="P254" s="258"/>
      <c r="Q254" s="258"/>
      <c r="R254" s="258"/>
      <c r="S254" s="258"/>
      <c r="T254" s="25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60" t="s">
        <v>175</v>
      </c>
      <c r="AU254" s="260" t="s">
        <v>87</v>
      </c>
      <c r="AV254" s="13" t="s">
        <v>87</v>
      </c>
      <c r="AW254" s="13" t="s">
        <v>34</v>
      </c>
      <c r="AX254" s="13" t="s">
        <v>85</v>
      </c>
      <c r="AY254" s="260" t="s">
        <v>167</v>
      </c>
    </row>
    <row r="255" s="2" customFormat="1" ht="21.75" customHeight="1">
      <c r="A255" s="39"/>
      <c r="B255" s="40"/>
      <c r="C255" s="235" t="s">
        <v>354</v>
      </c>
      <c r="D255" s="235" t="s">
        <v>169</v>
      </c>
      <c r="E255" s="236" t="s">
        <v>355</v>
      </c>
      <c r="F255" s="237" t="s">
        <v>356</v>
      </c>
      <c r="G255" s="238" t="s">
        <v>340</v>
      </c>
      <c r="H255" s="239">
        <v>76</v>
      </c>
      <c r="I255" s="240"/>
      <c r="J255" s="241">
        <f>ROUND(I255*H255,2)</f>
        <v>0</v>
      </c>
      <c r="K255" s="242"/>
      <c r="L255" s="45"/>
      <c r="M255" s="243" t="s">
        <v>1</v>
      </c>
      <c r="N255" s="244" t="s">
        <v>42</v>
      </c>
      <c r="O255" s="92"/>
      <c r="P255" s="245">
        <f>O255*H255</f>
        <v>0</v>
      </c>
      <c r="Q255" s="245">
        <v>0.054550000000000001</v>
      </c>
      <c r="R255" s="245">
        <f>Q255*H255</f>
        <v>4.1458000000000004</v>
      </c>
      <c r="S255" s="245">
        <v>0</v>
      </c>
      <c r="T255" s="246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7" t="s">
        <v>173</v>
      </c>
      <c r="AT255" s="247" t="s">
        <v>169</v>
      </c>
      <c r="AU255" s="247" t="s">
        <v>87</v>
      </c>
      <c r="AY255" s="18" t="s">
        <v>167</v>
      </c>
      <c r="BE255" s="248">
        <f>IF(N255="základní",J255,0)</f>
        <v>0</v>
      </c>
      <c r="BF255" s="248">
        <f>IF(N255="snížená",J255,0)</f>
        <v>0</v>
      </c>
      <c r="BG255" s="248">
        <f>IF(N255="zákl. přenesená",J255,0)</f>
        <v>0</v>
      </c>
      <c r="BH255" s="248">
        <f>IF(N255="sníž. přenesená",J255,0)</f>
        <v>0</v>
      </c>
      <c r="BI255" s="248">
        <f>IF(N255="nulová",J255,0)</f>
        <v>0</v>
      </c>
      <c r="BJ255" s="18" t="s">
        <v>85</v>
      </c>
      <c r="BK255" s="248">
        <f>ROUND(I255*H255,2)</f>
        <v>0</v>
      </c>
      <c r="BL255" s="18" t="s">
        <v>173</v>
      </c>
      <c r="BM255" s="247" t="s">
        <v>357</v>
      </c>
    </row>
    <row r="256" s="15" customFormat="1">
      <c r="A256" s="15"/>
      <c r="B256" s="283"/>
      <c r="C256" s="284"/>
      <c r="D256" s="251" t="s">
        <v>175</v>
      </c>
      <c r="E256" s="285" t="s">
        <v>1</v>
      </c>
      <c r="F256" s="286" t="s">
        <v>299</v>
      </c>
      <c r="G256" s="284"/>
      <c r="H256" s="285" t="s">
        <v>1</v>
      </c>
      <c r="I256" s="287"/>
      <c r="J256" s="284"/>
      <c r="K256" s="284"/>
      <c r="L256" s="288"/>
      <c r="M256" s="289"/>
      <c r="N256" s="290"/>
      <c r="O256" s="290"/>
      <c r="P256" s="290"/>
      <c r="Q256" s="290"/>
      <c r="R256" s="290"/>
      <c r="S256" s="290"/>
      <c r="T256" s="291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92" t="s">
        <v>175</v>
      </c>
      <c r="AU256" s="292" t="s">
        <v>87</v>
      </c>
      <c r="AV256" s="15" t="s">
        <v>85</v>
      </c>
      <c r="AW256" s="15" t="s">
        <v>34</v>
      </c>
      <c r="AX256" s="15" t="s">
        <v>77</v>
      </c>
      <c r="AY256" s="292" t="s">
        <v>167</v>
      </c>
    </row>
    <row r="257" s="13" customFormat="1">
      <c r="A257" s="13"/>
      <c r="B257" s="249"/>
      <c r="C257" s="250"/>
      <c r="D257" s="251" t="s">
        <v>175</v>
      </c>
      <c r="E257" s="252" t="s">
        <v>1</v>
      </c>
      <c r="F257" s="253" t="s">
        <v>173</v>
      </c>
      <c r="G257" s="250"/>
      <c r="H257" s="254">
        <v>4</v>
      </c>
      <c r="I257" s="255"/>
      <c r="J257" s="250"/>
      <c r="K257" s="250"/>
      <c r="L257" s="256"/>
      <c r="M257" s="257"/>
      <c r="N257" s="258"/>
      <c r="O257" s="258"/>
      <c r="P257" s="258"/>
      <c r="Q257" s="258"/>
      <c r="R257" s="258"/>
      <c r="S257" s="258"/>
      <c r="T257" s="25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60" t="s">
        <v>175</v>
      </c>
      <c r="AU257" s="260" t="s">
        <v>87</v>
      </c>
      <c r="AV257" s="13" t="s">
        <v>87</v>
      </c>
      <c r="AW257" s="13" t="s">
        <v>34</v>
      </c>
      <c r="AX257" s="13" t="s">
        <v>77</v>
      </c>
      <c r="AY257" s="260" t="s">
        <v>167</v>
      </c>
    </row>
    <row r="258" s="15" customFormat="1">
      <c r="A258" s="15"/>
      <c r="B258" s="283"/>
      <c r="C258" s="284"/>
      <c r="D258" s="251" t="s">
        <v>175</v>
      </c>
      <c r="E258" s="285" t="s">
        <v>1</v>
      </c>
      <c r="F258" s="286" t="s">
        <v>301</v>
      </c>
      <c r="G258" s="284"/>
      <c r="H258" s="285" t="s">
        <v>1</v>
      </c>
      <c r="I258" s="287"/>
      <c r="J258" s="284"/>
      <c r="K258" s="284"/>
      <c r="L258" s="288"/>
      <c r="M258" s="289"/>
      <c r="N258" s="290"/>
      <c r="O258" s="290"/>
      <c r="P258" s="290"/>
      <c r="Q258" s="290"/>
      <c r="R258" s="290"/>
      <c r="S258" s="290"/>
      <c r="T258" s="291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92" t="s">
        <v>175</v>
      </c>
      <c r="AU258" s="292" t="s">
        <v>87</v>
      </c>
      <c r="AV258" s="15" t="s">
        <v>85</v>
      </c>
      <c r="AW258" s="15" t="s">
        <v>34</v>
      </c>
      <c r="AX258" s="15" t="s">
        <v>77</v>
      </c>
      <c r="AY258" s="292" t="s">
        <v>167</v>
      </c>
    </row>
    <row r="259" s="13" customFormat="1">
      <c r="A259" s="13"/>
      <c r="B259" s="249"/>
      <c r="C259" s="250"/>
      <c r="D259" s="251" t="s">
        <v>175</v>
      </c>
      <c r="E259" s="252" t="s">
        <v>1</v>
      </c>
      <c r="F259" s="253" t="s">
        <v>358</v>
      </c>
      <c r="G259" s="250"/>
      <c r="H259" s="254">
        <v>72</v>
      </c>
      <c r="I259" s="255"/>
      <c r="J259" s="250"/>
      <c r="K259" s="250"/>
      <c r="L259" s="256"/>
      <c r="M259" s="257"/>
      <c r="N259" s="258"/>
      <c r="O259" s="258"/>
      <c r="P259" s="258"/>
      <c r="Q259" s="258"/>
      <c r="R259" s="258"/>
      <c r="S259" s="258"/>
      <c r="T259" s="25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60" t="s">
        <v>175</v>
      </c>
      <c r="AU259" s="260" t="s">
        <v>87</v>
      </c>
      <c r="AV259" s="13" t="s">
        <v>87</v>
      </c>
      <c r="AW259" s="13" t="s">
        <v>34</v>
      </c>
      <c r="AX259" s="13" t="s">
        <v>77</v>
      </c>
      <c r="AY259" s="260" t="s">
        <v>167</v>
      </c>
    </row>
    <row r="260" s="14" customFormat="1">
      <c r="A260" s="14"/>
      <c r="B260" s="261"/>
      <c r="C260" s="262"/>
      <c r="D260" s="251" t="s">
        <v>175</v>
      </c>
      <c r="E260" s="263" t="s">
        <v>1</v>
      </c>
      <c r="F260" s="264" t="s">
        <v>187</v>
      </c>
      <c r="G260" s="262"/>
      <c r="H260" s="265">
        <v>76</v>
      </c>
      <c r="I260" s="266"/>
      <c r="J260" s="262"/>
      <c r="K260" s="262"/>
      <c r="L260" s="267"/>
      <c r="M260" s="268"/>
      <c r="N260" s="269"/>
      <c r="O260" s="269"/>
      <c r="P260" s="269"/>
      <c r="Q260" s="269"/>
      <c r="R260" s="269"/>
      <c r="S260" s="269"/>
      <c r="T260" s="270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71" t="s">
        <v>175</v>
      </c>
      <c r="AU260" s="271" t="s">
        <v>87</v>
      </c>
      <c r="AV260" s="14" t="s">
        <v>173</v>
      </c>
      <c r="AW260" s="14" t="s">
        <v>34</v>
      </c>
      <c r="AX260" s="14" t="s">
        <v>85</v>
      </c>
      <c r="AY260" s="271" t="s">
        <v>167</v>
      </c>
    </row>
    <row r="261" s="2" customFormat="1" ht="21.75" customHeight="1">
      <c r="A261" s="39"/>
      <c r="B261" s="40"/>
      <c r="C261" s="235" t="s">
        <v>359</v>
      </c>
      <c r="D261" s="235" t="s">
        <v>169</v>
      </c>
      <c r="E261" s="236" t="s">
        <v>360</v>
      </c>
      <c r="F261" s="237" t="s">
        <v>361</v>
      </c>
      <c r="G261" s="238" t="s">
        <v>340</v>
      </c>
      <c r="H261" s="239">
        <v>4</v>
      </c>
      <c r="I261" s="240"/>
      <c r="J261" s="241">
        <f>ROUND(I261*H261,2)</f>
        <v>0</v>
      </c>
      <c r="K261" s="242"/>
      <c r="L261" s="45"/>
      <c r="M261" s="243" t="s">
        <v>1</v>
      </c>
      <c r="N261" s="244" t="s">
        <v>42</v>
      </c>
      <c r="O261" s="92"/>
      <c r="P261" s="245">
        <f>O261*H261</f>
        <v>0</v>
      </c>
      <c r="Q261" s="245">
        <v>0.063549999999999995</v>
      </c>
      <c r="R261" s="245">
        <f>Q261*H261</f>
        <v>0.25419999999999998</v>
      </c>
      <c r="S261" s="245">
        <v>0</v>
      </c>
      <c r="T261" s="246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47" t="s">
        <v>173</v>
      </c>
      <c r="AT261" s="247" t="s">
        <v>169</v>
      </c>
      <c r="AU261" s="247" t="s">
        <v>87</v>
      </c>
      <c r="AY261" s="18" t="s">
        <v>167</v>
      </c>
      <c r="BE261" s="248">
        <f>IF(N261="základní",J261,0)</f>
        <v>0</v>
      </c>
      <c r="BF261" s="248">
        <f>IF(N261="snížená",J261,0)</f>
        <v>0</v>
      </c>
      <c r="BG261" s="248">
        <f>IF(N261="zákl. přenesená",J261,0)</f>
        <v>0</v>
      </c>
      <c r="BH261" s="248">
        <f>IF(N261="sníž. přenesená",J261,0)</f>
        <v>0</v>
      </c>
      <c r="BI261" s="248">
        <f>IF(N261="nulová",J261,0)</f>
        <v>0</v>
      </c>
      <c r="BJ261" s="18" t="s">
        <v>85</v>
      </c>
      <c r="BK261" s="248">
        <f>ROUND(I261*H261,2)</f>
        <v>0</v>
      </c>
      <c r="BL261" s="18" t="s">
        <v>173</v>
      </c>
      <c r="BM261" s="247" t="s">
        <v>362</v>
      </c>
    </row>
    <row r="262" s="15" customFormat="1">
      <c r="A262" s="15"/>
      <c r="B262" s="283"/>
      <c r="C262" s="284"/>
      <c r="D262" s="251" t="s">
        <v>175</v>
      </c>
      <c r="E262" s="285" t="s">
        <v>1</v>
      </c>
      <c r="F262" s="286" t="s">
        <v>301</v>
      </c>
      <c r="G262" s="284"/>
      <c r="H262" s="285" t="s">
        <v>1</v>
      </c>
      <c r="I262" s="287"/>
      <c r="J262" s="284"/>
      <c r="K262" s="284"/>
      <c r="L262" s="288"/>
      <c r="M262" s="289"/>
      <c r="N262" s="290"/>
      <c r="O262" s="290"/>
      <c r="P262" s="290"/>
      <c r="Q262" s="290"/>
      <c r="R262" s="290"/>
      <c r="S262" s="290"/>
      <c r="T262" s="291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92" t="s">
        <v>175</v>
      </c>
      <c r="AU262" s="292" t="s">
        <v>87</v>
      </c>
      <c r="AV262" s="15" t="s">
        <v>85</v>
      </c>
      <c r="AW262" s="15" t="s">
        <v>34</v>
      </c>
      <c r="AX262" s="15" t="s">
        <v>77</v>
      </c>
      <c r="AY262" s="292" t="s">
        <v>167</v>
      </c>
    </row>
    <row r="263" s="13" customFormat="1">
      <c r="A263" s="13"/>
      <c r="B263" s="249"/>
      <c r="C263" s="250"/>
      <c r="D263" s="251" t="s">
        <v>175</v>
      </c>
      <c r="E263" s="252" t="s">
        <v>1</v>
      </c>
      <c r="F263" s="253" t="s">
        <v>173</v>
      </c>
      <c r="G263" s="250"/>
      <c r="H263" s="254">
        <v>4</v>
      </c>
      <c r="I263" s="255"/>
      <c r="J263" s="250"/>
      <c r="K263" s="250"/>
      <c r="L263" s="256"/>
      <c r="M263" s="257"/>
      <c r="N263" s="258"/>
      <c r="O263" s="258"/>
      <c r="P263" s="258"/>
      <c r="Q263" s="258"/>
      <c r="R263" s="258"/>
      <c r="S263" s="258"/>
      <c r="T263" s="25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60" t="s">
        <v>175</v>
      </c>
      <c r="AU263" s="260" t="s">
        <v>87</v>
      </c>
      <c r="AV263" s="13" t="s">
        <v>87</v>
      </c>
      <c r="AW263" s="13" t="s">
        <v>34</v>
      </c>
      <c r="AX263" s="13" t="s">
        <v>85</v>
      </c>
      <c r="AY263" s="260" t="s">
        <v>167</v>
      </c>
    </row>
    <row r="264" s="2" customFormat="1" ht="21.75" customHeight="1">
      <c r="A264" s="39"/>
      <c r="B264" s="40"/>
      <c r="C264" s="235" t="s">
        <v>363</v>
      </c>
      <c r="D264" s="235" t="s">
        <v>169</v>
      </c>
      <c r="E264" s="236" t="s">
        <v>364</v>
      </c>
      <c r="F264" s="237" t="s">
        <v>365</v>
      </c>
      <c r="G264" s="238" t="s">
        <v>340</v>
      </c>
      <c r="H264" s="239">
        <v>1</v>
      </c>
      <c r="I264" s="240"/>
      <c r="J264" s="241">
        <f>ROUND(I264*H264,2)</f>
        <v>0</v>
      </c>
      <c r="K264" s="242"/>
      <c r="L264" s="45"/>
      <c r="M264" s="243" t="s">
        <v>1</v>
      </c>
      <c r="N264" s="244" t="s">
        <v>42</v>
      </c>
      <c r="O264" s="92"/>
      <c r="P264" s="245">
        <f>O264*H264</f>
        <v>0</v>
      </c>
      <c r="Q264" s="245">
        <v>0.091050000000000006</v>
      </c>
      <c r="R264" s="245">
        <f>Q264*H264</f>
        <v>0.091050000000000006</v>
      </c>
      <c r="S264" s="245">
        <v>0</v>
      </c>
      <c r="T264" s="246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7" t="s">
        <v>173</v>
      </c>
      <c r="AT264" s="247" t="s">
        <v>169</v>
      </c>
      <c r="AU264" s="247" t="s">
        <v>87</v>
      </c>
      <c r="AY264" s="18" t="s">
        <v>167</v>
      </c>
      <c r="BE264" s="248">
        <f>IF(N264="základní",J264,0)</f>
        <v>0</v>
      </c>
      <c r="BF264" s="248">
        <f>IF(N264="snížená",J264,0)</f>
        <v>0</v>
      </c>
      <c r="BG264" s="248">
        <f>IF(N264="zákl. přenesená",J264,0)</f>
        <v>0</v>
      </c>
      <c r="BH264" s="248">
        <f>IF(N264="sníž. přenesená",J264,0)</f>
        <v>0</v>
      </c>
      <c r="BI264" s="248">
        <f>IF(N264="nulová",J264,0)</f>
        <v>0</v>
      </c>
      <c r="BJ264" s="18" t="s">
        <v>85</v>
      </c>
      <c r="BK264" s="248">
        <f>ROUND(I264*H264,2)</f>
        <v>0</v>
      </c>
      <c r="BL264" s="18" t="s">
        <v>173</v>
      </c>
      <c r="BM264" s="247" t="s">
        <v>366</v>
      </c>
    </row>
    <row r="265" s="15" customFormat="1">
      <c r="A265" s="15"/>
      <c r="B265" s="283"/>
      <c r="C265" s="284"/>
      <c r="D265" s="251" t="s">
        <v>175</v>
      </c>
      <c r="E265" s="285" t="s">
        <v>1</v>
      </c>
      <c r="F265" s="286" t="s">
        <v>301</v>
      </c>
      <c r="G265" s="284"/>
      <c r="H265" s="285" t="s">
        <v>1</v>
      </c>
      <c r="I265" s="287"/>
      <c r="J265" s="284"/>
      <c r="K265" s="284"/>
      <c r="L265" s="288"/>
      <c r="M265" s="289"/>
      <c r="N265" s="290"/>
      <c r="O265" s="290"/>
      <c r="P265" s="290"/>
      <c r="Q265" s="290"/>
      <c r="R265" s="290"/>
      <c r="S265" s="290"/>
      <c r="T265" s="291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92" t="s">
        <v>175</v>
      </c>
      <c r="AU265" s="292" t="s">
        <v>87</v>
      </c>
      <c r="AV265" s="15" t="s">
        <v>85</v>
      </c>
      <c r="AW265" s="15" t="s">
        <v>34</v>
      </c>
      <c r="AX265" s="15" t="s">
        <v>77</v>
      </c>
      <c r="AY265" s="292" t="s">
        <v>167</v>
      </c>
    </row>
    <row r="266" s="13" customFormat="1">
      <c r="A266" s="13"/>
      <c r="B266" s="249"/>
      <c r="C266" s="250"/>
      <c r="D266" s="251" t="s">
        <v>175</v>
      </c>
      <c r="E266" s="252" t="s">
        <v>1</v>
      </c>
      <c r="F266" s="253" t="s">
        <v>85</v>
      </c>
      <c r="G266" s="250"/>
      <c r="H266" s="254">
        <v>1</v>
      </c>
      <c r="I266" s="255"/>
      <c r="J266" s="250"/>
      <c r="K266" s="250"/>
      <c r="L266" s="256"/>
      <c r="M266" s="257"/>
      <c r="N266" s="258"/>
      <c r="O266" s="258"/>
      <c r="P266" s="258"/>
      <c r="Q266" s="258"/>
      <c r="R266" s="258"/>
      <c r="S266" s="258"/>
      <c r="T266" s="259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60" t="s">
        <v>175</v>
      </c>
      <c r="AU266" s="260" t="s">
        <v>87</v>
      </c>
      <c r="AV266" s="13" t="s">
        <v>87</v>
      </c>
      <c r="AW266" s="13" t="s">
        <v>34</v>
      </c>
      <c r="AX266" s="13" t="s">
        <v>85</v>
      </c>
      <c r="AY266" s="260" t="s">
        <v>167</v>
      </c>
    </row>
    <row r="267" s="2" customFormat="1" ht="21.75" customHeight="1">
      <c r="A267" s="39"/>
      <c r="B267" s="40"/>
      <c r="C267" s="235" t="s">
        <v>367</v>
      </c>
      <c r="D267" s="235" t="s">
        <v>169</v>
      </c>
      <c r="E267" s="236" t="s">
        <v>368</v>
      </c>
      <c r="F267" s="237" t="s">
        <v>369</v>
      </c>
      <c r="G267" s="238" t="s">
        <v>340</v>
      </c>
      <c r="H267" s="239">
        <v>4</v>
      </c>
      <c r="I267" s="240"/>
      <c r="J267" s="241">
        <f>ROUND(I267*H267,2)</f>
        <v>0</v>
      </c>
      <c r="K267" s="242"/>
      <c r="L267" s="45"/>
      <c r="M267" s="243" t="s">
        <v>1</v>
      </c>
      <c r="N267" s="244" t="s">
        <v>42</v>
      </c>
      <c r="O267" s="92"/>
      <c r="P267" s="245">
        <f>O267*H267</f>
        <v>0</v>
      </c>
      <c r="Q267" s="245">
        <v>0.10904999999999999</v>
      </c>
      <c r="R267" s="245">
        <f>Q267*H267</f>
        <v>0.43619999999999998</v>
      </c>
      <c r="S267" s="245">
        <v>0</v>
      </c>
      <c r="T267" s="246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47" t="s">
        <v>173</v>
      </c>
      <c r="AT267" s="247" t="s">
        <v>169</v>
      </c>
      <c r="AU267" s="247" t="s">
        <v>87</v>
      </c>
      <c r="AY267" s="18" t="s">
        <v>167</v>
      </c>
      <c r="BE267" s="248">
        <f>IF(N267="základní",J267,0)</f>
        <v>0</v>
      </c>
      <c r="BF267" s="248">
        <f>IF(N267="snížená",J267,0)</f>
        <v>0</v>
      </c>
      <c r="BG267" s="248">
        <f>IF(N267="zákl. přenesená",J267,0)</f>
        <v>0</v>
      </c>
      <c r="BH267" s="248">
        <f>IF(N267="sníž. přenesená",J267,0)</f>
        <v>0</v>
      </c>
      <c r="BI267" s="248">
        <f>IF(N267="nulová",J267,0)</f>
        <v>0</v>
      </c>
      <c r="BJ267" s="18" t="s">
        <v>85</v>
      </c>
      <c r="BK267" s="248">
        <f>ROUND(I267*H267,2)</f>
        <v>0</v>
      </c>
      <c r="BL267" s="18" t="s">
        <v>173</v>
      </c>
      <c r="BM267" s="247" t="s">
        <v>370</v>
      </c>
    </row>
    <row r="268" s="15" customFormat="1">
      <c r="A268" s="15"/>
      <c r="B268" s="283"/>
      <c r="C268" s="284"/>
      <c r="D268" s="251" t="s">
        <v>175</v>
      </c>
      <c r="E268" s="285" t="s">
        <v>1</v>
      </c>
      <c r="F268" s="286" t="s">
        <v>301</v>
      </c>
      <c r="G268" s="284"/>
      <c r="H268" s="285" t="s">
        <v>1</v>
      </c>
      <c r="I268" s="287"/>
      <c r="J268" s="284"/>
      <c r="K268" s="284"/>
      <c r="L268" s="288"/>
      <c r="M268" s="289"/>
      <c r="N268" s="290"/>
      <c r="O268" s="290"/>
      <c r="P268" s="290"/>
      <c r="Q268" s="290"/>
      <c r="R268" s="290"/>
      <c r="S268" s="290"/>
      <c r="T268" s="291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92" t="s">
        <v>175</v>
      </c>
      <c r="AU268" s="292" t="s">
        <v>87</v>
      </c>
      <c r="AV268" s="15" t="s">
        <v>85</v>
      </c>
      <c r="AW268" s="15" t="s">
        <v>34</v>
      </c>
      <c r="AX268" s="15" t="s">
        <v>77</v>
      </c>
      <c r="AY268" s="292" t="s">
        <v>167</v>
      </c>
    </row>
    <row r="269" s="13" customFormat="1">
      <c r="A269" s="13"/>
      <c r="B269" s="249"/>
      <c r="C269" s="250"/>
      <c r="D269" s="251" t="s">
        <v>175</v>
      </c>
      <c r="E269" s="252" t="s">
        <v>1</v>
      </c>
      <c r="F269" s="253" t="s">
        <v>173</v>
      </c>
      <c r="G269" s="250"/>
      <c r="H269" s="254">
        <v>4</v>
      </c>
      <c r="I269" s="255"/>
      <c r="J269" s="250"/>
      <c r="K269" s="250"/>
      <c r="L269" s="256"/>
      <c r="M269" s="257"/>
      <c r="N269" s="258"/>
      <c r="O269" s="258"/>
      <c r="P269" s="258"/>
      <c r="Q269" s="258"/>
      <c r="R269" s="258"/>
      <c r="S269" s="258"/>
      <c r="T269" s="25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60" t="s">
        <v>175</v>
      </c>
      <c r="AU269" s="260" t="s">
        <v>87</v>
      </c>
      <c r="AV269" s="13" t="s">
        <v>87</v>
      </c>
      <c r="AW269" s="13" t="s">
        <v>34</v>
      </c>
      <c r="AX269" s="13" t="s">
        <v>85</v>
      </c>
      <c r="AY269" s="260" t="s">
        <v>167</v>
      </c>
    </row>
    <row r="270" s="2" customFormat="1" ht="33" customHeight="1">
      <c r="A270" s="39"/>
      <c r="B270" s="40"/>
      <c r="C270" s="235" t="s">
        <v>371</v>
      </c>
      <c r="D270" s="235" t="s">
        <v>169</v>
      </c>
      <c r="E270" s="236" t="s">
        <v>372</v>
      </c>
      <c r="F270" s="237" t="s">
        <v>373</v>
      </c>
      <c r="G270" s="238" t="s">
        <v>214</v>
      </c>
      <c r="H270" s="239">
        <v>0.88</v>
      </c>
      <c r="I270" s="240"/>
      <c r="J270" s="241">
        <f>ROUND(I270*H270,2)</f>
        <v>0</v>
      </c>
      <c r="K270" s="242"/>
      <c r="L270" s="45"/>
      <c r="M270" s="243" t="s">
        <v>1</v>
      </c>
      <c r="N270" s="244" t="s">
        <v>42</v>
      </c>
      <c r="O270" s="92"/>
      <c r="P270" s="245">
        <f>O270*H270</f>
        <v>0</v>
      </c>
      <c r="Q270" s="245">
        <v>0.01221</v>
      </c>
      <c r="R270" s="245">
        <f>Q270*H270</f>
        <v>0.010744800000000001</v>
      </c>
      <c r="S270" s="245">
        <v>0</v>
      </c>
      <c r="T270" s="246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47" t="s">
        <v>173</v>
      </c>
      <c r="AT270" s="247" t="s">
        <v>169</v>
      </c>
      <c r="AU270" s="247" t="s">
        <v>87</v>
      </c>
      <c r="AY270" s="18" t="s">
        <v>167</v>
      </c>
      <c r="BE270" s="248">
        <f>IF(N270="základní",J270,0)</f>
        <v>0</v>
      </c>
      <c r="BF270" s="248">
        <f>IF(N270="snížená",J270,0)</f>
        <v>0</v>
      </c>
      <c r="BG270" s="248">
        <f>IF(N270="zákl. přenesená",J270,0)</f>
        <v>0</v>
      </c>
      <c r="BH270" s="248">
        <f>IF(N270="sníž. přenesená",J270,0)</f>
        <v>0</v>
      </c>
      <c r="BI270" s="248">
        <f>IF(N270="nulová",J270,0)</f>
        <v>0</v>
      </c>
      <c r="BJ270" s="18" t="s">
        <v>85</v>
      </c>
      <c r="BK270" s="248">
        <f>ROUND(I270*H270,2)</f>
        <v>0</v>
      </c>
      <c r="BL270" s="18" t="s">
        <v>173</v>
      </c>
      <c r="BM270" s="247" t="s">
        <v>374</v>
      </c>
    </row>
    <row r="271" s="15" customFormat="1">
      <c r="A271" s="15"/>
      <c r="B271" s="283"/>
      <c r="C271" s="284"/>
      <c r="D271" s="251" t="s">
        <v>175</v>
      </c>
      <c r="E271" s="285" t="s">
        <v>1</v>
      </c>
      <c r="F271" s="286" t="s">
        <v>299</v>
      </c>
      <c r="G271" s="284"/>
      <c r="H271" s="285" t="s">
        <v>1</v>
      </c>
      <c r="I271" s="287"/>
      <c r="J271" s="284"/>
      <c r="K271" s="284"/>
      <c r="L271" s="288"/>
      <c r="M271" s="289"/>
      <c r="N271" s="290"/>
      <c r="O271" s="290"/>
      <c r="P271" s="290"/>
      <c r="Q271" s="290"/>
      <c r="R271" s="290"/>
      <c r="S271" s="290"/>
      <c r="T271" s="291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92" t="s">
        <v>175</v>
      </c>
      <c r="AU271" s="292" t="s">
        <v>87</v>
      </c>
      <c r="AV271" s="15" t="s">
        <v>85</v>
      </c>
      <c r="AW271" s="15" t="s">
        <v>34</v>
      </c>
      <c r="AX271" s="15" t="s">
        <v>77</v>
      </c>
      <c r="AY271" s="292" t="s">
        <v>167</v>
      </c>
    </row>
    <row r="272" s="13" customFormat="1">
      <c r="A272" s="13"/>
      <c r="B272" s="249"/>
      <c r="C272" s="250"/>
      <c r="D272" s="251" t="s">
        <v>175</v>
      </c>
      <c r="E272" s="252" t="s">
        <v>1</v>
      </c>
      <c r="F272" s="253" t="s">
        <v>375</v>
      </c>
      <c r="G272" s="250"/>
      <c r="H272" s="254">
        <v>0.88</v>
      </c>
      <c r="I272" s="255"/>
      <c r="J272" s="250"/>
      <c r="K272" s="250"/>
      <c r="L272" s="256"/>
      <c r="M272" s="257"/>
      <c r="N272" s="258"/>
      <c r="O272" s="258"/>
      <c r="P272" s="258"/>
      <c r="Q272" s="258"/>
      <c r="R272" s="258"/>
      <c r="S272" s="258"/>
      <c r="T272" s="259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60" t="s">
        <v>175</v>
      </c>
      <c r="AU272" s="260" t="s">
        <v>87</v>
      </c>
      <c r="AV272" s="13" t="s">
        <v>87</v>
      </c>
      <c r="AW272" s="13" t="s">
        <v>34</v>
      </c>
      <c r="AX272" s="13" t="s">
        <v>85</v>
      </c>
      <c r="AY272" s="260" t="s">
        <v>167</v>
      </c>
    </row>
    <row r="273" s="2" customFormat="1" ht="24.15" customHeight="1">
      <c r="A273" s="39"/>
      <c r="B273" s="40"/>
      <c r="C273" s="272" t="s">
        <v>376</v>
      </c>
      <c r="D273" s="272" t="s">
        <v>211</v>
      </c>
      <c r="E273" s="273" t="s">
        <v>377</v>
      </c>
      <c r="F273" s="274" t="s">
        <v>378</v>
      </c>
      <c r="G273" s="275" t="s">
        <v>214</v>
      </c>
      <c r="H273" s="276">
        <v>0.88</v>
      </c>
      <c r="I273" s="277"/>
      <c r="J273" s="278">
        <f>ROUND(I273*H273,2)</f>
        <v>0</v>
      </c>
      <c r="K273" s="279"/>
      <c r="L273" s="280"/>
      <c r="M273" s="281" t="s">
        <v>1</v>
      </c>
      <c r="N273" s="282" t="s">
        <v>42</v>
      </c>
      <c r="O273" s="92"/>
      <c r="P273" s="245">
        <f>O273*H273</f>
        <v>0</v>
      </c>
      <c r="Q273" s="245">
        <v>1</v>
      </c>
      <c r="R273" s="245">
        <f>Q273*H273</f>
        <v>0.88</v>
      </c>
      <c r="S273" s="245">
        <v>0</v>
      </c>
      <c r="T273" s="246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47" t="s">
        <v>210</v>
      </c>
      <c r="AT273" s="247" t="s">
        <v>211</v>
      </c>
      <c r="AU273" s="247" t="s">
        <v>87</v>
      </c>
      <c r="AY273" s="18" t="s">
        <v>167</v>
      </c>
      <c r="BE273" s="248">
        <f>IF(N273="základní",J273,0)</f>
        <v>0</v>
      </c>
      <c r="BF273" s="248">
        <f>IF(N273="snížená",J273,0)</f>
        <v>0</v>
      </c>
      <c r="BG273" s="248">
        <f>IF(N273="zákl. přenesená",J273,0)</f>
        <v>0</v>
      </c>
      <c r="BH273" s="248">
        <f>IF(N273="sníž. přenesená",J273,0)</f>
        <v>0</v>
      </c>
      <c r="BI273" s="248">
        <f>IF(N273="nulová",J273,0)</f>
        <v>0</v>
      </c>
      <c r="BJ273" s="18" t="s">
        <v>85</v>
      </c>
      <c r="BK273" s="248">
        <f>ROUND(I273*H273,2)</f>
        <v>0</v>
      </c>
      <c r="BL273" s="18" t="s">
        <v>173</v>
      </c>
      <c r="BM273" s="247" t="s">
        <v>379</v>
      </c>
    </row>
    <row r="274" s="2" customFormat="1" ht="24.15" customHeight="1">
      <c r="A274" s="39"/>
      <c r="B274" s="40"/>
      <c r="C274" s="235" t="s">
        <v>380</v>
      </c>
      <c r="D274" s="235" t="s">
        <v>169</v>
      </c>
      <c r="E274" s="236" t="s">
        <v>381</v>
      </c>
      <c r="F274" s="237" t="s">
        <v>382</v>
      </c>
      <c r="G274" s="238" t="s">
        <v>238</v>
      </c>
      <c r="H274" s="239">
        <v>33.25</v>
      </c>
      <c r="I274" s="240"/>
      <c r="J274" s="241">
        <f>ROUND(I274*H274,2)</f>
        <v>0</v>
      </c>
      <c r="K274" s="242"/>
      <c r="L274" s="45"/>
      <c r="M274" s="243" t="s">
        <v>1</v>
      </c>
      <c r="N274" s="244" t="s">
        <v>42</v>
      </c>
      <c r="O274" s="92"/>
      <c r="P274" s="245">
        <f>O274*H274</f>
        <v>0</v>
      </c>
      <c r="Q274" s="245">
        <v>0.00038000000000000002</v>
      </c>
      <c r="R274" s="245">
        <f>Q274*H274</f>
        <v>0.012635</v>
      </c>
      <c r="S274" s="245">
        <v>0</v>
      </c>
      <c r="T274" s="246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47" t="s">
        <v>173</v>
      </c>
      <c r="AT274" s="247" t="s">
        <v>169</v>
      </c>
      <c r="AU274" s="247" t="s">
        <v>87</v>
      </c>
      <c r="AY274" s="18" t="s">
        <v>167</v>
      </c>
      <c r="BE274" s="248">
        <f>IF(N274="základní",J274,0)</f>
        <v>0</v>
      </c>
      <c r="BF274" s="248">
        <f>IF(N274="snížená",J274,0)</f>
        <v>0</v>
      </c>
      <c r="BG274" s="248">
        <f>IF(N274="zákl. přenesená",J274,0)</f>
        <v>0</v>
      </c>
      <c r="BH274" s="248">
        <f>IF(N274="sníž. přenesená",J274,0)</f>
        <v>0</v>
      </c>
      <c r="BI274" s="248">
        <f>IF(N274="nulová",J274,0)</f>
        <v>0</v>
      </c>
      <c r="BJ274" s="18" t="s">
        <v>85</v>
      </c>
      <c r="BK274" s="248">
        <f>ROUND(I274*H274,2)</f>
        <v>0</v>
      </c>
      <c r="BL274" s="18" t="s">
        <v>173</v>
      </c>
      <c r="BM274" s="247" t="s">
        <v>383</v>
      </c>
    </row>
    <row r="275" s="15" customFormat="1">
      <c r="A275" s="15"/>
      <c r="B275" s="283"/>
      <c r="C275" s="284"/>
      <c r="D275" s="251" t="s">
        <v>175</v>
      </c>
      <c r="E275" s="285" t="s">
        <v>1</v>
      </c>
      <c r="F275" s="286" t="s">
        <v>299</v>
      </c>
      <c r="G275" s="284"/>
      <c r="H275" s="285" t="s">
        <v>1</v>
      </c>
      <c r="I275" s="287"/>
      <c r="J275" s="284"/>
      <c r="K275" s="284"/>
      <c r="L275" s="288"/>
      <c r="M275" s="289"/>
      <c r="N275" s="290"/>
      <c r="O275" s="290"/>
      <c r="P275" s="290"/>
      <c r="Q275" s="290"/>
      <c r="R275" s="290"/>
      <c r="S275" s="290"/>
      <c r="T275" s="291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92" t="s">
        <v>175</v>
      </c>
      <c r="AU275" s="292" t="s">
        <v>87</v>
      </c>
      <c r="AV275" s="15" t="s">
        <v>85</v>
      </c>
      <c r="AW275" s="15" t="s">
        <v>34</v>
      </c>
      <c r="AX275" s="15" t="s">
        <v>77</v>
      </c>
      <c r="AY275" s="292" t="s">
        <v>167</v>
      </c>
    </row>
    <row r="276" s="13" customFormat="1">
      <c r="A276" s="13"/>
      <c r="B276" s="249"/>
      <c r="C276" s="250"/>
      <c r="D276" s="251" t="s">
        <v>175</v>
      </c>
      <c r="E276" s="252" t="s">
        <v>1</v>
      </c>
      <c r="F276" s="253" t="s">
        <v>384</v>
      </c>
      <c r="G276" s="250"/>
      <c r="H276" s="254">
        <v>1.5</v>
      </c>
      <c r="I276" s="255"/>
      <c r="J276" s="250"/>
      <c r="K276" s="250"/>
      <c r="L276" s="256"/>
      <c r="M276" s="257"/>
      <c r="N276" s="258"/>
      <c r="O276" s="258"/>
      <c r="P276" s="258"/>
      <c r="Q276" s="258"/>
      <c r="R276" s="258"/>
      <c r="S276" s="258"/>
      <c r="T276" s="259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60" t="s">
        <v>175</v>
      </c>
      <c r="AU276" s="260" t="s">
        <v>87</v>
      </c>
      <c r="AV276" s="13" t="s">
        <v>87</v>
      </c>
      <c r="AW276" s="13" t="s">
        <v>34</v>
      </c>
      <c r="AX276" s="13" t="s">
        <v>77</v>
      </c>
      <c r="AY276" s="260" t="s">
        <v>167</v>
      </c>
    </row>
    <row r="277" s="15" customFormat="1">
      <c r="A277" s="15"/>
      <c r="B277" s="283"/>
      <c r="C277" s="284"/>
      <c r="D277" s="251" t="s">
        <v>175</v>
      </c>
      <c r="E277" s="285" t="s">
        <v>1</v>
      </c>
      <c r="F277" s="286" t="s">
        <v>301</v>
      </c>
      <c r="G277" s="284"/>
      <c r="H277" s="285" t="s">
        <v>1</v>
      </c>
      <c r="I277" s="287"/>
      <c r="J277" s="284"/>
      <c r="K277" s="284"/>
      <c r="L277" s="288"/>
      <c r="M277" s="289"/>
      <c r="N277" s="290"/>
      <c r="O277" s="290"/>
      <c r="P277" s="290"/>
      <c r="Q277" s="290"/>
      <c r="R277" s="290"/>
      <c r="S277" s="290"/>
      <c r="T277" s="291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92" t="s">
        <v>175</v>
      </c>
      <c r="AU277" s="292" t="s">
        <v>87</v>
      </c>
      <c r="AV277" s="15" t="s">
        <v>85</v>
      </c>
      <c r="AW277" s="15" t="s">
        <v>34</v>
      </c>
      <c r="AX277" s="15" t="s">
        <v>77</v>
      </c>
      <c r="AY277" s="292" t="s">
        <v>167</v>
      </c>
    </row>
    <row r="278" s="13" customFormat="1">
      <c r="A278" s="13"/>
      <c r="B278" s="249"/>
      <c r="C278" s="250"/>
      <c r="D278" s="251" t="s">
        <v>175</v>
      </c>
      <c r="E278" s="252" t="s">
        <v>1</v>
      </c>
      <c r="F278" s="253" t="s">
        <v>385</v>
      </c>
      <c r="G278" s="250"/>
      <c r="H278" s="254">
        <v>27</v>
      </c>
      <c r="I278" s="255"/>
      <c r="J278" s="250"/>
      <c r="K278" s="250"/>
      <c r="L278" s="256"/>
      <c r="M278" s="257"/>
      <c r="N278" s="258"/>
      <c r="O278" s="258"/>
      <c r="P278" s="258"/>
      <c r="Q278" s="258"/>
      <c r="R278" s="258"/>
      <c r="S278" s="258"/>
      <c r="T278" s="25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60" t="s">
        <v>175</v>
      </c>
      <c r="AU278" s="260" t="s">
        <v>87</v>
      </c>
      <c r="AV278" s="13" t="s">
        <v>87</v>
      </c>
      <c r="AW278" s="13" t="s">
        <v>34</v>
      </c>
      <c r="AX278" s="13" t="s">
        <v>77</v>
      </c>
      <c r="AY278" s="260" t="s">
        <v>167</v>
      </c>
    </row>
    <row r="279" s="13" customFormat="1">
      <c r="A279" s="13"/>
      <c r="B279" s="249"/>
      <c r="C279" s="250"/>
      <c r="D279" s="251" t="s">
        <v>175</v>
      </c>
      <c r="E279" s="252" t="s">
        <v>1</v>
      </c>
      <c r="F279" s="253" t="s">
        <v>386</v>
      </c>
      <c r="G279" s="250"/>
      <c r="H279" s="254">
        <v>1.75</v>
      </c>
      <c r="I279" s="255"/>
      <c r="J279" s="250"/>
      <c r="K279" s="250"/>
      <c r="L279" s="256"/>
      <c r="M279" s="257"/>
      <c r="N279" s="258"/>
      <c r="O279" s="258"/>
      <c r="P279" s="258"/>
      <c r="Q279" s="258"/>
      <c r="R279" s="258"/>
      <c r="S279" s="258"/>
      <c r="T279" s="259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60" t="s">
        <v>175</v>
      </c>
      <c r="AU279" s="260" t="s">
        <v>87</v>
      </c>
      <c r="AV279" s="13" t="s">
        <v>87</v>
      </c>
      <c r="AW279" s="13" t="s">
        <v>34</v>
      </c>
      <c r="AX279" s="13" t="s">
        <v>77</v>
      </c>
      <c r="AY279" s="260" t="s">
        <v>167</v>
      </c>
    </row>
    <row r="280" s="13" customFormat="1">
      <c r="A280" s="13"/>
      <c r="B280" s="249"/>
      <c r="C280" s="250"/>
      <c r="D280" s="251" t="s">
        <v>175</v>
      </c>
      <c r="E280" s="252" t="s">
        <v>1</v>
      </c>
      <c r="F280" s="253" t="s">
        <v>188</v>
      </c>
      <c r="G280" s="250"/>
      <c r="H280" s="254">
        <v>3</v>
      </c>
      <c r="I280" s="255"/>
      <c r="J280" s="250"/>
      <c r="K280" s="250"/>
      <c r="L280" s="256"/>
      <c r="M280" s="257"/>
      <c r="N280" s="258"/>
      <c r="O280" s="258"/>
      <c r="P280" s="258"/>
      <c r="Q280" s="258"/>
      <c r="R280" s="258"/>
      <c r="S280" s="258"/>
      <c r="T280" s="259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60" t="s">
        <v>175</v>
      </c>
      <c r="AU280" s="260" t="s">
        <v>87</v>
      </c>
      <c r="AV280" s="13" t="s">
        <v>87</v>
      </c>
      <c r="AW280" s="13" t="s">
        <v>34</v>
      </c>
      <c r="AX280" s="13" t="s">
        <v>77</v>
      </c>
      <c r="AY280" s="260" t="s">
        <v>167</v>
      </c>
    </row>
    <row r="281" s="14" customFormat="1">
      <c r="A281" s="14"/>
      <c r="B281" s="261"/>
      <c r="C281" s="262"/>
      <c r="D281" s="251" t="s">
        <v>175</v>
      </c>
      <c r="E281" s="263" t="s">
        <v>1</v>
      </c>
      <c r="F281" s="264" t="s">
        <v>187</v>
      </c>
      <c r="G281" s="262"/>
      <c r="H281" s="265">
        <v>33.25</v>
      </c>
      <c r="I281" s="266"/>
      <c r="J281" s="262"/>
      <c r="K281" s="262"/>
      <c r="L281" s="267"/>
      <c r="M281" s="268"/>
      <c r="N281" s="269"/>
      <c r="O281" s="269"/>
      <c r="P281" s="269"/>
      <c r="Q281" s="269"/>
      <c r="R281" s="269"/>
      <c r="S281" s="269"/>
      <c r="T281" s="270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71" t="s">
        <v>175</v>
      </c>
      <c r="AU281" s="271" t="s">
        <v>87</v>
      </c>
      <c r="AV281" s="14" t="s">
        <v>173</v>
      </c>
      <c r="AW281" s="14" t="s">
        <v>34</v>
      </c>
      <c r="AX281" s="14" t="s">
        <v>85</v>
      </c>
      <c r="AY281" s="271" t="s">
        <v>167</v>
      </c>
    </row>
    <row r="282" s="2" customFormat="1" ht="24.15" customHeight="1">
      <c r="A282" s="39"/>
      <c r="B282" s="40"/>
      <c r="C282" s="235" t="s">
        <v>387</v>
      </c>
      <c r="D282" s="235" t="s">
        <v>169</v>
      </c>
      <c r="E282" s="236" t="s">
        <v>388</v>
      </c>
      <c r="F282" s="237" t="s">
        <v>389</v>
      </c>
      <c r="G282" s="238" t="s">
        <v>172</v>
      </c>
      <c r="H282" s="239">
        <v>4.1299999999999999</v>
      </c>
      <c r="I282" s="240"/>
      <c r="J282" s="241">
        <f>ROUND(I282*H282,2)</f>
        <v>0</v>
      </c>
      <c r="K282" s="242"/>
      <c r="L282" s="45"/>
      <c r="M282" s="243" t="s">
        <v>1</v>
      </c>
      <c r="N282" s="244" t="s">
        <v>42</v>
      </c>
      <c r="O282" s="92"/>
      <c r="P282" s="245">
        <f>O282*H282</f>
        <v>0</v>
      </c>
      <c r="Q282" s="245">
        <v>0.058970000000000002</v>
      </c>
      <c r="R282" s="245">
        <f>Q282*H282</f>
        <v>0.24354609999999999</v>
      </c>
      <c r="S282" s="245">
        <v>0</v>
      </c>
      <c r="T282" s="246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47" t="s">
        <v>173</v>
      </c>
      <c r="AT282" s="247" t="s">
        <v>169</v>
      </c>
      <c r="AU282" s="247" t="s">
        <v>87</v>
      </c>
      <c r="AY282" s="18" t="s">
        <v>167</v>
      </c>
      <c r="BE282" s="248">
        <f>IF(N282="základní",J282,0)</f>
        <v>0</v>
      </c>
      <c r="BF282" s="248">
        <f>IF(N282="snížená",J282,0)</f>
        <v>0</v>
      </c>
      <c r="BG282" s="248">
        <f>IF(N282="zákl. přenesená",J282,0)</f>
        <v>0</v>
      </c>
      <c r="BH282" s="248">
        <f>IF(N282="sníž. přenesená",J282,0)</f>
        <v>0</v>
      </c>
      <c r="BI282" s="248">
        <f>IF(N282="nulová",J282,0)</f>
        <v>0</v>
      </c>
      <c r="BJ282" s="18" t="s">
        <v>85</v>
      </c>
      <c r="BK282" s="248">
        <f>ROUND(I282*H282,2)</f>
        <v>0</v>
      </c>
      <c r="BL282" s="18" t="s">
        <v>173</v>
      </c>
      <c r="BM282" s="247" t="s">
        <v>390</v>
      </c>
    </row>
    <row r="283" s="15" customFormat="1">
      <c r="A283" s="15"/>
      <c r="B283" s="283"/>
      <c r="C283" s="284"/>
      <c r="D283" s="251" t="s">
        <v>175</v>
      </c>
      <c r="E283" s="285" t="s">
        <v>1</v>
      </c>
      <c r="F283" s="286" t="s">
        <v>299</v>
      </c>
      <c r="G283" s="284"/>
      <c r="H283" s="285" t="s">
        <v>1</v>
      </c>
      <c r="I283" s="287"/>
      <c r="J283" s="284"/>
      <c r="K283" s="284"/>
      <c r="L283" s="288"/>
      <c r="M283" s="289"/>
      <c r="N283" s="290"/>
      <c r="O283" s="290"/>
      <c r="P283" s="290"/>
      <c r="Q283" s="290"/>
      <c r="R283" s="290"/>
      <c r="S283" s="290"/>
      <c r="T283" s="291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92" t="s">
        <v>175</v>
      </c>
      <c r="AU283" s="292" t="s">
        <v>87</v>
      </c>
      <c r="AV283" s="15" t="s">
        <v>85</v>
      </c>
      <c r="AW283" s="15" t="s">
        <v>34</v>
      </c>
      <c r="AX283" s="15" t="s">
        <v>77</v>
      </c>
      <c r="AY283" s="292" t="s">
        <v>167</v>
      </c>
    </row>
    <row r="284" s="15" customFormat="1">
      <c r="A284" s="15"/>
      <c r="B284" s="283"/>
      <c r="C284" s="284"/>
      <c r="D284" s="251" t="s">
        <v>175</v>
      </c>
      <c r="E284" s="285" t="s">
        <v>1</v>
      </c>
      <c r="F284" s="286" t="s">
        <v>391</v>
      </c>
      <c r="G284" s="284"/>
      <c r="H284" s="285" t="s">
        <v>1</v>
      </c>
      <c r="I284" s="287"/>
      <c r="J284" s="284"/>
      <c r="K284" s="284"/>
      <c r="L284" s="288"/>
      <c r="M284" s="289"/>
      <c r="N284" s="290"/>
      <c r="O284" s="290"/>
      <c r="P284" s="290"/>
      <c r="Q284" s="290"/>
      <c r="R284" s="290"/>
      <c r="S284" s="290"/>
      <c r="T284" s="291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92" t="s">
        <v>175</v>
      </c>
      <c r="AU284" s="292" t="s">
        <v>87</v>
      </c>
      <c r="AV284" s="15" t="s">
        <v>85</v>
      </c>
      <c r="AW284" s="15" t="s">
        <v>34</v>
      </c>
      <c r="AX284" s="15" t="s">
        <v>77</v>
      </c>
      <c r="AY284" s="292" t="s">
        <v>167</v>
      </c>
    </row>
    <row r="285" s="13" customFormat="1">
      <c r="A285" s="13"/>
      <c r="B285" s="249"/>
      <c r="C285" s="250"/>
      <c r="D285" s="251" t="s">
        <v>175</v>
      </c>
      <c r="E285" s="252" t="s">
        <v>1</v>
      </c>
      <c r="F285" s="253" t="s">
        <v>392</v>
      </c>
      <c r="G285" s="250"/>
      <c r="H285" s="254">
        <v>5.4299999999999997</v>
      </c>
      <c r="I285" s="255"/>
      <c r="J285" s="250"/>
      <c r="K285" s="250"/>
      <c r="L285" s="256"/>
      <c r="M285" s="257"/>
      <c r="N285" s="258"/>
      <c r="O285" s="258"/>
      <c r="P285" s="258"/>
      <c r="Q285" s="258"/>
      <c r="R285" s="258"/>
      <c r="S285" s="258"/>
      <c r="T285" s="259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60" t="s">
        <v>175</v>
      </c>
      <c r="AU285" s="260" t="s">
        <v>87</v>
      </c>
      <c r="AV285" s="13" t="s">
        <v>87</v>
      </c>
      <c r="AW285" s="13" t="s">
        <v>34</v>
      </c>
      <c r="AX285" s="13" t="s">
        <v>77</v>
      </c>
      <c r="AY285" s="260" t="s">
        <v>167</v>
      </c>
    </row>
    <row r="286" s="13" customFormat="1">
      <c r="A286" s="13"/>
      <c r="B286" s="249"/>
      <c r="C286" s="250"/>
      <c r="D286" s="251" t="s">
        <v>175</v>
      </c>
      <c r="E286" s="252" t="s">
        <v>1</v>
      </c>
      <c r="F286" s="253" t="s">
        <v>393</v>
      </c>
      <c r="G286" s="250"/>
      <c r="H286" s="254">
        <v>-1.3</v>
      </c>
      <c r="I286" s="255"/>
      <c r="J286" s="250"/>
      <c r="K286" s="250"/>
      <c r="L286" s="256"/>
      <c r="M286" s="257"/>
      <c r="N286" s="258"/>
      <c r="O286" s="258"/>
      <c r="P286" s="258"/>
      <c r="Q286" s="258"/>
      <c r="R286" s="258"/>
      <c r="S286" s="258"/>
      <c r="T286" s="259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60" t="s">
        <v>175</v>
      </c>
      <c r="AU286" s="260" t="s">
        <v>87</v>
      </c>
      <c r="AV286" s="13" t="s">
        <v>87</v>
      </c>
      <c r="AW286" s="13" t="s">
        <v>34</v>
      </c>
      <c r="AX286" s="13" t="s">
        <v>77</v>
      </c>
      <c r="AY286" s="260" t="s">
        <v>167</v>
      </c>
    </row>
    <row r="287" s="14" customFormat="1">
      <c r="A287" s="14"/>
      <c r="B287" s="261"/>
      <c r="C287" s="262"/>
      <c r="D287" s="251" t="s">
        <v>175</v>
      </c>
      <c r="E287" s="263" t="s">
        <v>1</v>
      </c>
      <c r="F287" s="264" t="s">
        <v>187</v>
      </c>
      <c r="G287" s="262"/>
      <c r="H287" s="265">
        <v>4.1299999999999999</v>
      </c>
      <c r="I287" s="266"/>
      <c r="J287" s="262"/>
      <c r="K287" s="262"/>
      <c r="L287" s="267"/>
      <c r="M287" s="268"/>
      <c r="N287" s="269"/>
      <c r="O287" s="269"/>
      <c r="P287" s="269"/>
      <c r="Q287" s="269"/>
      <c r="R287" s="269"/>
      <c r="S287" s="269"/>
      <c r="T287" s="270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71" t="s">
        <v>175</v>
      </c>
      <c r="AU287" s="271" t="s">
        <v>87</v>
      </c>
      <c r="AV287" s="14" t="s">
        <v>173</v>
      </c>
      <c r="AW287" s="14" t="s">
        <v>34</v>
      </c>
      <c r="AX287" s="14" t="s">
        <v>85</v>
      </c>
      <c r="AY287" s="271" t="s">
        <v>167</v>
      </c>
    </row>
    <row r="288" s="2" customFormat="1" ht="33" customHeight="1">
      <c r="A288" s="39"/>
      <c r="B288" s="40"/>
      <c r="C288" s="235" t="s">
        <v>394</v>
      </c>
      <c r="D288" s="235" t="s">
        <v>169</v>
      </c>
      <c r="E288" s="236" t="s">
        <v>395</v>
      </c>
      <c r="F288" s="237" t="s">
        <v>396</v>
      </c>
      <c r="G288" s="238" t="s">
        <v>172</v>
      </c>
      <c r="H288" s="239">
        <v>165.54599999999999</v>
      </c>
      <c r="I288" s="240"/>
      <c r="J288" s="241">
        <f>ROUND(I288*H288,2)</f>
        <v>0</v>
      </c>
      <c r="K288" s="242"/>
      <c r="L288" s="45"/>
      <c r="M288" s="243" t="s">
        <v>1</v>
      </c>
      <c r="N288" s="244" t="s">
        <v>42</v>
      </c>
      <c r="O288" s="92"/>
      <c r="P288" s="245">
        <f>O288*H288</f>
        <v>0</v>
      </c>
      <c r="Q288" s="245">
        <v>0.12911</v>
      </c>
      <c r="R288" s="245">
        <f>Q288*H288</f>
        <v>21.37364406</v>
      </c>
      <c r="S288" s="245">
        <v>0</v>
      </c>
      <c r="T288" s="246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47" t="s">
        <v>173</v>
      </c>
      <c r="AT288" s="247" t="s">
        <v>169</v>
      </c>
      <c r="AU288" s="247" t="s">
        <v>87</v>
      </c>
      <c r="AY288" s="18" t="s">
        <v>167</v>
      </c>
      <c r="BE288" s="248">
        <f>IF(N288="základní",J288,0)</f>
        <v>0</v>
      </c>
      <c r="BF288" s="248">
        <f>IF(N288="snížená",J288,0)</f>
        <v>0</v>
      </c>
      <c r="BG288" s="248">
        <f>IF(N288="zákl. přenesená",J288,0)</f>
        <v>0</v>
      </c>
      <c r="BH288" s="248">
        <f>IF(N288="sníž. přenesená",J288,0)</f>
        <v>0</v>
      </c>
      <c r="BI288" s="248">
        <f>IF(N288="nulová",J288,0)</f>
        <v>0</v>
      </c>
      <c r="BJ288" s="18" t="s">
        <v>85</v>
      </c>
      <c r="BK288" s="248">
        <f>ROUND(I288*H288,2)</f>
        <v>0</v>
      </c>
      <c r="BL288" s="18" t="s">
        <v>173</v>
      </c>
      <c r="BM288" s="247" t="s">
        <v>397</v>
      </c>
    </row>
    <row r="289" s="15" customFormat="1">
      <c r="A289" s="15"/>
      <c r="B289" s="283"/>
      <c r="C289" s="284"/>
      <c r="D289" s="251" t="s">
        <v>175</v>
      </c>
      <c r="E289" s="285" t="s">
        <v>1</v>
      </c>
      <c r="F289" s="286" t="s">
        <v>301</v>
      </c>
      <c r="G289" s="284"/>
      <c r="H289" s="285" t="s">
        <v>1</v>
      </c>
      <c r="I289" s="287"/>
      <c r="J289" s="284"/>
      <c r="K289" s="284"/>
      <c r="L289" s="288"/>
      <c r="M289" s="289"/>
      <c r="N289" s="290"/>
      <c r="O289" s="290"/>
      <c r="P289" s="290"/>
      <c r="Q289" s="290"/>
      <c r="R289" s="290"/>
      <c r="S289" s="290"/>
      <c r="T289" s="291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92" t="s">
        <v>175</v>
      </c>
      <c r="AU289" s="292" t="s">
        <v>87</v>
      </c>
      <c r="AV289" s="15" t="s">
        <v>85</v>
      </c>
      <c r="AW289" s="15" t="s">
        <v>34</v>
      </c>
      <c r="AX289" s="15" t="s">
        <v>77</v>
      </c>
      <c r="AY289" s="292" t="s">
        <v>167</v>
      </c>
    </row>
    <row r="290" s="13" customFormat="1">
      <c r="A290" s="13"/>
      <c r="B290" s="249"/>
      <c r="C290" s="250"/>
      <c r="D290" s="251" t="s">
        <v>175</v>
      </c>
      <c r="E290" s="252" t="s">
        <v>1</v>
      </c>
      <c r="F290" s="253" t="s">
        <v>398</v>
      </c>
      <c r="G290" s="250"/>
      <c r="H290" s="254">
        <v>183.39400000000001</v>
      </c>
      <c r="I290" s="255"/>
      <c r="J290" s="250"/>
      <c r="K290" s="250"/>
      <c r="L290" s="256"/>
      <c r="M290" s="257"/>
      <c r="N290" s="258"/>
      <c r="O290" s="258"/>
      <c r="P290" s="258"/>
      <c r="Q290" s="258"/>
      <c r="R290" s="258"/>
      <c r="S290" s="258"/>
      <c r="T290" s="259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60" t="s">
        <v>175</v>
      </c>
      <c r="AU290" s="260" t="s">
        <v>87</v>
      </c>
      <c r="AV290" s="13" t="s">
        <v>87</v>
      </c>
      <c r="AW290" s="13" t="s">
        <v>34</v>
      </c>
      <c r="AX290" s="13" t="s">
        <v>77</v>
      </c>
      <c r="AY290" s="260" t="s">
        <v>167</v>
      </c>
    </row>
    <row r="291" s="13" customFormat="1">
      <c r="A291" s="13"/>
      <c r="B291" s="249"/>
      <c r="C291" s="250"/>
      <c r="D291" s="251" t="s">
        <v>175</v>
      </c>
      <c r="E291" s="252" t="s">
        <v>1</v>
      </c>
      <c r="F291" s="253" t="s">
        <v>399</v>
      </c>
      <c r="G291" s="250"/>
      <c r="H291" s="254">
        <v>-17.847999999999999</v>
      </c>
      <c r="I291" s="255"/>
      <c r="J291" s="250"/>
      <c r="K291" s="250"/>
      <c r="L291" s="256"/>
      <c r="M291" s="257"/>
      <c r="N291" s="258"/>
      <c r="O291" s="258"/>
      <c r="P291" s="258"/>
      <c r="Q291" s="258"/>
      <c r="R291" s="258"/>
      <c r="S291" s="258"/>
      <c r="T291" s="259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60" t="s">
        <v>175</v>
      </c>
      <c r="AU291" s="260" t="s">
        <v>87</v>
      </c>
      <c r="AV291" s="13" t="s">
        <v>87</v>
      </c>
      <c r="AW291" s="13" t="s">
        <v>34</v>
      </c>
      <c r="AX291" s="13" t="s">
        <v>77</v>
      </c>
      <c r="AY291" s="260" t="s">
        <v>167</v>
      </c>
    </row>
    <row r="292" s="14" customFormat="1">
      <c r="A292" s="14"/>
      <c r="B292" s="261"/>
      <c r="C292" s="262"/>
      <c r="D292" s="251" t="s">
        <v>175</v>
      </c>
      <c r="E292" s="263" t="s">
        <v>1</v>
      </c>
      <c r="F292" s="264" t="s">
        <v>187</v>
      </c>
      <c r="G292" s="262"/>
      <c r="H292" s="265">
        <v>165.54599999999999</v>
      </c>
      <c r="I292" s="266"/>
      <c r="J292" s="262"/>
      <c r="K292" s="262"/>
      <c r="L292" s="267"/>
      <c r="M292" s="268"/>
      <c r="N292" s="269"/>
      <c r="O292" s="269"/>
      <c r="P292" s="269"/>
      <c r="Q292" s="269"/>
      <c r="R292" s="269"/>
      <c r="S292" s="269"/>
      <c r="T292" s="270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71" t="s">
        <v>175</v>
      </c>
      <c r="AU292" s="271" t="s">
        <v>87</v>
      </c>
      <c r="AV292" s="14" t="s">
        <v>173</v>
      </c>
      <c r="AW292" s="14" t="s">
        <v>34</v>
      </c>
      <c r="AX292" s="14" t="s">
        <v>85</v>
      </c>
      <c r="AY292" s="271" t="s">
        <v>167</v>
      </c>
    </row>
    <row r="293" s="2" customFormat="1" ht="24.15" customHeight="1">
      <c r="A293" s="39"/>
      <c r="B293" s="40"/>
      <c r="C293" s="235" t="s">
        <v>400</v>
      </c>
      <c r="D293" s="235" t="s">
        <v>169</v>
      </c>
      <c r="E293" s="236" t="s">
        <v>401</v>
      </c>
      <c r="F293" s="237" t="s">
        <v>402</v>
      </c>
      <c r="G293" s="238" t="s">
        <v>238</v>
      </c>
      <c r="H293" s="239">
        <v>57.780000000000001</v>
      </c>
      <c r="I293" s="240"/>
      <c r="J293" s="241">
        <f>ROUND(I293*H293,2)</f>
        <v>0</v>
      </c>
      <c r="K293" s="242"/>
      <c r="L293" s="45"/>
      <c r="M293" s="243" t="s">
        <v>1</v>
      </c>
      <c r="N293" s="244" t="s">
        <v>42</v>
      </c>
      <c r="O293" s="92"/>
      <c r="P293" s="245">
        <f>O293*H293</f>
        <v>0</v>
      </c>
      <c r="Q293" s="245">
        <v>0.00012</v>
      </c>
      <c r="R293" s="245">
        <f>Q293*H293</f>
        <v>0.0069336000000000007</v>
      </c>
      <c r="S293" s="245">
        <v>0</v>
      </c>
      <c r="T293" s="246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47" t="s">
        <v>173</v>
      </c>
      <c r="AT293" s="247" t="s">
        <v>169</v>
      </c>
      <c r="AU293" s="247" t="s">
        <v>87</v>
      </c>
      <c r="AY293" s="18" t="s">
        <v>167</v>
      </c>
      <c r="BE293" s="248">
        <f>IF(N293="základní",J293,0)</f>
        <v>0</v>
      </c>
      <c r="BF293" s="248">
        <f>IF(N293="snížená",J293,0)</f>
        <v>0</v>
      </c>
      <c r="BG293" s="248">
        <f>IF(N293="zákl. přenesená",J293,0)</f>
        <v>0</v>
      </c>
      <c r="BH293" s="248">
        <f>IF(N293="sníž. přenesená",J293,0)</f>
        <v>0</v>
      </c>
      <c r="BI293" s="248">
        <f>IF(N293="nulová",J293,0)</f>
        <v>0</v>
      </c>
      <c r="BJ293" s="18" t="s">
        <v>85</v>
      </c>
      <c r="BK293" s="248">
        <f>ROUND(I293*H293,2)</f>
        <v>0</v>
      </c>
      <c r="BL293" s="18" t="s">
        <v>173</v>
      </c>
      <c r="BM293" s="247" t="s">
        <v>403</v>
      </c>
    </row>
    <row r="294" s="15" customFormat="1">
      <c r="A294" s="15"/>
      <c r="B294" s="283"/>
      <c r="C294" s="284"/>
      <c r="D294" s="251" t="s">
        <v>175</v>
      </c>
      <c r="E294" s="285" t="s">
        <v>1</v>
      </c>
      <c r="F294" s="286" t="s">
        <v>301</v>
      </c>
      <c r="G294" s="284"/>
      <c r="H294" s="285" t="s">
        <v>1</v>
      </c>
      <c r="I294" s="287"/>
      <c r="J294" s="284"/>
      <c r="K294" s="284"/>
      <c r="L294" s="288"/>
      <c r="M294" s="289"/>
      <c r="N294" s="290"/>
      <c r="O294" s="290"/>
      <c r="P294" s="290"/>
      <c r="Q294" s="290"/>
      <c r="R294" s="290"/>
      <c r="S294" s="290"/>
      <c r="T294" s="291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92" t="s">
        <v>175</v>
      </c>
      <c r="AU294" s="292" t="s">
        <v>87</v>
      </c>
      <c r="AV294" s="15" t="s">
        <v>85</v>
      </c>
      <c r="AW294" s="15" t="s">
        <v>34</v>
      </c>
      <c r="AX294" s="15" t="s">
        <v>77</v>
      </c>
      <c r="AY294" s="292" t="s">
        <v>167</v>
      </c>
    </row>
    <row r="295" s="13" customFormat="1">
      <c r="A295" s="13"/>
      <c r="B295" s="249"/>
      <c r="C295" s="250"/>
      <c r="D295" s="251" t="s">
        <v>175</v>
      </c>
      <c r="E295" s="252" t="s">
        <v>1</v>
      </c>
      <c r="F295" s="253" t="s">
        <v>404</v>
      </c>
      <c r="G295" s="250"/>
      <c r="H295" s="254">
        <v>57.780000000000001</v>
      </c>
      <c r="I295" s="255"/>
      <c r="J295" s="250"/>
      <c r="K295" s="250"/>
      <c r="L295" s="256"/>
      <c r="M295" s="257"/>
      <c r="N295" s="258"/>
      <c r="O295" s="258"/>
      <c r="P295" s="258"/>
      <c r="Q295" s="258"/>
      <c r="R295" s="258"/>
      <c r="S295" s="258"/>
      <c r="T295" s="259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60" t="s">
        <v>175</v>
      </c>
      <c r="AU295" s="260" t="s">
        <v>87</v>
      </c>
      <c r="AV295" s="13" t="s">
        <v>87</v>
      </c>
      <c r="AW295" s="13" t="s">
        <v>34</v>
      </c>
      <c r="AX295" s="13" t="s">
        <v>77</v>
      </c>
      <c r="AY295" s="260" t="s">
        <v>167</v>
      </c>
    </row>
    <row r="296" s="14" customFormat="1">
      <c r="A296" s="14"/>
      <c r="B296" s="261"/>
      <c r="C296" s="262"/>
      <c r="D296" s="251" t="s">
        <v>175</v>
      </c>
      <c r="E296" s="263" t="s">
        <v>1</v>
      </c>
      <c r="F296" s="264" t="s">
        <v>187</v>
      </c>
      <c r="G296" s="262"/>
      <c r="H296" s="265">
        <v>57.780000000000001</v>
      </c>
      <c r="I296" s="266"/>
      <c r="J296" s="262"/>
      <c r="K296" s="262"/>
      <c r="L296" s="267"/>
      <c r="M296" s="268"/>
      <c r="N296" s="269"/>
      <c r="O296" s="269"/>
      <c r="P296" s="269"/>
      <c r="Q296" s="269"/>
      <c r="R296" s="269"/>
      <c r="S296" s="269"/>
      <c r="T296" s="270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71" t="s">
        <v>175</v>
      </c>
      <c r="AU296" s="271" t="s">
        <v>87</v>
      </c>
      <c r="AV296" s="14" t="s">
        <v>173</v>
      </c>
      <c r="AW296" s="14" t="s">
        <v>34</v>
      </c>
      <c r="AX296" s="14" t="s">
        <v>85</v>
      </c>
      <c r="AY296" s="271" t="s">
        <v>167</v>
      </c>
    </row>
    <row r="297" s="2" customFormat="1" ht="24.15" customHeight="1">
      <c r="A297" s="39"/>
      <c r="B297" s="40"/>
      <c r="C297" s="235" t="s">
        <v>405</v>
      </c>
      <c r="D297" s="235" t="s">
        <v>169</v>
      </c>
      <c r="E297" s="236" t="s">
        <v>406</v>
      </c>
      <c r="F297" s="237" t="s">
        <v>407</v>
      </c>
      <c r="G297" s="238" t="s">
        <v>238</v>
      </c>
      <c r="H297" s="239">
        <v>27</v>
      </c>
      <c r="I297" s="240"/>
      <c r="J297" s="241">
        <f>ROUND(I297*H297,2)</f>
        <v>0</v>
      </c>
      <c r="K297" s="242"/>
      <c r="L297" s="45"/>
      <c r="M297" s="243" t="s">
        <v>1</v>
      </c>
      <c r="N297" s="244" t="s">
        <v>42</v>
      </c>
      <c r="O297" s="92"/>
      <c r="P297" s="245">
        <f>O297*H297</f>
        <v>0</v>
      </c>
      <c r="Q297" s="245">
        <v>0.00012999999999999999</v>
      </c>
      <c r="R297" s="245">
        <f>Q297*H297</f>
        <v>0.0035099999999999997</v>
      </c>
      <c r="S297" s="245">
        <v>0</v>
      </c>
      <c r="T297" s="246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47" t="s">
        <v>173</v>
      </c>
      <c r="AT297" s="247" t="s">
        <v>169</v>
      </c>
      <c r="AU297" s="247" t="s">
        <v>87</v>
      </c>
      <c r="AY297" s="18" t="s">
        <v>167</v>
      </c>
      <c r="BE297" s="248">
        <f>IF(N297="základní",J297,0)</f>
        <v>0</v>
      </c>
      <c r="BF297" s="248">
        <f>IF(N297="snížená",J297,0)</f>
        <v>0</v>
      </c>
      <c r="BG297" s="248">
        <f>IF(N297="zákl. přenesená",J297,0)</f>
        <v>0</v>
      </c>
      <c r="BH297" s="248">
        <f>IF(N297="sníž. přenesená",J297,0)</f>
        <v>0</v>
      </c>
      <c r="BI297" s="248">
        <f>IF(N297="nulová",J297,0)</f>
        <v>0</v>
      </c>
      <c r="BJ297" s="18" t="s">
        <v>85</v>
      </c>
      <c r="BK297" s="248">
        <f>ROUND(I297*H297,2)</f>
        <v>0</v>
      </c>
      <c r="BL297" s="18" t="s">
        <v>173</v>
      </c>
      <c r="BM297" s="247" t="s">
        <v>408</v>
      </c>
    </row>
    <row r="298" s="15" customFormat="1">
      <c r="A298" s="15"/>
      <c r="B298" s="283"/>
      <c r="C298" s="284"/>
      <c r="D298" s="251" t="s">
        <v>175</v>
      </c>
      <c r="E298" s="285" t="s">
        <v>1</v>
      </c>
      <c r="F298" s="286" t="s">
        <v>301</v>
      </c>
      <c r="G298" s="284"/>
      <c r="H298" s="285" t="s">
        <v>1</v>
      </c>
      <c r="I298" s="287"/>
      <c r="J298" s="284"/>
      <c r="K298" s="284"/>
      <c r="L298" s="288"/>
      <c r="M298" s="289"/>
      <c r="N298" s="290"/>
      <c r="O298" s="290"/>
      <c r="P298" s="290"/>
      <c r="Q298" s="290"/>
      <c r="R298" s="290"/>
      <c r="S298" s="290"/>
      <c r="T298" s="291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92" t="s">
        <v>175</v>
      </c>
      <c r="AU298" s="292" t="s">
        <v>87</v>
      </c>
      <c r="AV298" s="15" t="s">
        <v>85</v>
      </c>
      <c r="AW298" s="15" t="s">
        <v>34</v>
      </c>
      <c r="AX298" s="15" t="s">
        <v>77</v>
      </c>
      <c r="AY298" s="292" t="s">
        <v>167</v>
      </c>
    </row>
    <row r="299" s="13" customFormat="1">
      <c r="A299" s="13"/>
      <c r="B299" s="249"/>
      <c r="C299" s="250"/>
      <c r="D299" s="251" t="s">
        <v>175</v>
      </c>
      <c r="E299" s="252" t="s">
        <v>1</v>
      </c>
      <c r="F299" s="253" t="s">
        <v>409</v>
      </c>
      <c r="G299" s="250"/>
      <c r="H299" s="254">
        <v>27</v>
      </c>
      <c r="I299" s="255"/>
      <c r="J299" s="250"/>
      <c r="K299" s="250"/>
      <c r="L299" s="256"/>
      <c r="M299" s="257"/>
      <c r="N299" s="258"/>
      <c r="O299" s="258"/>
      <c r="P299" s="258"/>
      <c r="Q299" s="258"/>
      <c r="R299" s="258"/>
      <c r="S299" s="258"/>
      <c r="T299" s="259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60" t="s">
        <v>175</v>
      </c>
      <c r="AU299" s="260" t="s">
        <v>87</v>
      </c>
      <c r="AV299" s="13" t="s">
        <v>87</v>
      </c>
      <c r="AW299" s="13" t="s">
        <v>34</v>
      </c>
      <c r="AX299" s="13" t="s">
        <v>85</v>
      </c>
      <c r="AY299" s="260" t="s">
        <v>167</v>
      </c>
    </row>
    <row r="300" s="2" customFormat="1" ht="24.15" customHeight="1">
      <c r="A300" s="39"/>
      <c r="B300" s="40"/>
      <c r="C300" s="235" t="s">
        <v>410</v>
      </c>
      <c r="D300" s="235" t="s">
        <v>169</v>
      </c>
      <c r="E300" s="236" t="s">
        <v>411</v>
      </c>
      <c r="F300" s="237" t="s">
        <v>412</v>
      </c>
      <c r="G300" s="238" t="s">
        <v>238</v>
      </c>
      <c r="H300" s="239">
        <v>8</v>
      </c>
      <c r="I300" s="240"/>
      <c r="J300" s="241">
        <f>ROUND(I300*H300,2)</f>
        <v>0</v>
      </c>
      <c r="K300" s="242"/>
      <c r="L300" s="45"/>
      <c r="M300" s="243" t="s">
        <v>1</v>
      </c>
      <c r="N300" s="244" t="s">
        <v>42</v>
      </c>
      <c r="O300" s="92"/>
      <c r="P300" s="245">
        <f>O300*H300</f>
        <v>0</v>
      </c>
      <c r="Q300" s="245">
        <v>0.00020000000000000001</v>
      </c>
      <c r="R300" s="245">
        <f>Q300*H300</f>
        <v>0.0016000000000000001</v>
      </c>
      <c r="S300" s="245">
        <v>0</v>
      </c>
      <c r="T300" s="246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47" t="s">
        <v>173</v>
      </c>
      <c r="AT300" s="247" t="s">
        <v>169</v>
      </c>
      <c r="AU300" s="247" t="s">
        <v>87</v>
      </c>
      <c r="AY300" s="18" t="s">
        <v>167</v>
      </c>
      <c r="BE300" s="248">
        <f>IF(N300="základní",J300,0)</f>
        <v>0</v>
      </c>
      <c r="BF300" s="248">
        <f>IF(N300="snížená",J300,0)</f>
        <v>0</v>
      </c>
      <c r="BG300" s="248">
        <f>IF(N300="zákl. přenesená",J300,0)</f>
        <v>0</v>
      </c>
      <c r="BH300" s="248">
        <f>IF(N300="sníž. přenesená",J300,0)</f>
        <v>0</v>
      </c>
      <c r="BI300" s="248">
        <f>IF(N300="nulová",J300,0)</f>
        <v>0</v>
      </c>
      <c r="BJ300" s="18" t="s">
        <v>85</v>
      </c>
      <c r="BK300" s="248">
        <f>ROUND(I300*H300,2)</f>
        <v>0</v>
      </c>
      <c r="BL300" s="18" t="s">
        <v>173</v>
      </c>
      <c r="BM300" s="247" t="s">
        <v>413</v>
      </c>
    </row>
    <row r="301" s="15" customFormat="1">
      <c r="A301" s="15"/>
      <c r="B301" s="283"/>
      <c r="C301" s="284"/>
      <c r="D301" s="251" t="s">
        <v>175</v>
      </c>
      <c r="E301" s="285" t="s">
        <v>1</v>
      </c>
      <c r="F301" s="286" t="s">
        <v>299</v>
      </c>
      <c r="G301" s="284"/>
      <c r="H301" s="285" t="s">
        <v>1</v>
      </c>
      <c r="I301" s="287"/>
      <c r="J301" s="284"/>
      <c r="K301" s="284"/>
      <c r="L301" s="288"/>
      <c r="M301" s="289"/>
      <c r="N301" s="290"/>
      <c r="O301" s="290"/>
      <c r="P301" s="290"/>
      <c r="Q301" s="290"/>
      <c r="R301" s="290"/>
      <c r="S301" s="290"/>
      <c r="T301" s="291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92" t="s">
        <v>175</v>
      </c>
      <c r="AU301" s="292" t="s">
        <v>87</v>
      </c>
      <c r="AV301" s="15" t="s">
        <v>85</v>
      </c>
      <c r="AW301" s="15" t="s">
        <v>34</v>
      </c>
      <c r="AX301" s="15" t="s">
        <v>77</v>
      </c>
      <c r="AY301" s="292" t="s">
        <v>167</v>
      </c>
    </row>
    <row r="302" s="13" customFormat="1">
      <c r="A302" s="13"/>
      <c r="B302" s="249"/>
      <c r="C302" s="250"/>
      <c r="D302" s="251" t="s">
        <v>175</v>
      </c>
      <c r="E302" s="252" t="s">
        <v>1</v>
      </c>
      <c r="F302" s="253" t="s">
        <v>87</v>
      </c>
      <c r="G302" s="250"/>
      <c r="H302" s="254">
        <v>2</v>
      </c>
      <c r="I302" s="255"/>
      <c r="J302" s="250"/>
      <c r="K302" s="250"/>
      <c r="L302" s="256"/>
      <c r="M302" s="257"/>
      <c r="N302" s="258"/>
      <c r="O302" s="258"/>
      <c r="P302" s="258"/>
      <c r="Q302" s="258"/>
      <c r="R302" s="258"/>
      <c r="S302" s="258"/>
      <c r="T302" s="259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60" t="s">
        <v>175</v>
      </c>
      <c r="AU302" s="260" t="s">
        <v>87</v>
      </c>
      <c r="AV302" s="13" t="s">
        <v>87</v>
      </c>
      <c r="AW302" s="13" t="s">
        <v>34</v>
      </c>
      <c r="AX302" s="13" t="s">
        <v>77</v>
      </c>
      <c r="AY302" s="260" t="s">
        <v>167</v>
      </c>
    </row>
    <row r="303" s="15" customFormat="1">
      <c r="A303" s="15"/>
      <c r="B303" s="283"/>
      <c r="C303" s="284"/>
      <c r="D303" s="251" t="s">
        <v>175</v>
      </c>
      <c r="E303" s="285" t="s">
        <v>1</v>
      </c>
      <c r="F303" s="286" t="s">
        <v>301</v>
      </c>
      <c r="G303" s="284"/>
      <c r="H303" s="285" t="s">
        <v>1</v>
      </c>
      <c r="I303" s="287"/>
      <c r="J303" s="284"/>
      <c r="K303" s="284"/>
      <c r="L303" s="288"/>
      <c r="M303" s="289"/>
      <c r="N303" s="290"/>
      <c r="O303" s="290"/>
      <c r="P303" s="290"/>
      <c r="Q303" s="290"/>
      <c r="R303" s="290"/>
      <c r="S303" s="290"/>
      <c r="T303" s="291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92" t="s">
        <v>175</v>
      </c>
      <c r="AU303" s="292" t="s">
        <v>87</v>
      </c>
      <c r="AV303" s="15" t="s">
        <v>85</v>
      </c>
      <c r="AW303" s="15" t="s">
        <v>34</v>
      </c>
      <c r="AX303" s="15" t="s">
        <v>77</v>
      </c>
      <c r="AY303" s="292" t="s">
        <v>167</v>
      </c>
    </row>
    <row r="304" s="13" customFormat="1">
      <c r="A304" s="13"/>
      <c r="B304" s="249"/>
      <c r="C304" s="250"/>
      <c r="D304" s="251" t="s">
        <v>175</v>
      </c>
      <c r="E304" s="252" t="s">
        <v>1</v>
      </c>
      <c r="F304" s="253" t="s">
        <v>414</v>
      </c>
      <c r="G304" s="250"/>
      <c r="H304" s="254">
        <v>6</v>
      </c>
      <c r="I304" s="255"/>
      <c r="J304" s="250"/>
      <c r="K304" s="250"/>
      <c r="L304" s="256"/>
      <c r="M304" s="257"/>
      <c r="N304" s="258"/>
      <c r="O304" s="258"/>
      <c r="P304" s="258"/>
      <c r="Q304" s="258"/>
      <c r="R304" s="258"/>
      <c r="S304" s="258"/>
      <c r="T304" s="259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60" t="s">
        <v>175</v>
      </c>
      <c r="AU304" s="260" t="s">
        <v>87</v>
      </c>
      <c r="AV304" s="13" t="s">
        <v>87</v>
      </c>
      <c r="AW304" s="13" t="s">
        <v>34</v>
      </c>
      <c r="AX304" s="13" t="s">
        <v>77</v>
      </c>
      <c r="AY304" s="260" t="s">
        <v>167</v>
      </c>
    </row>
    <row r="305" s="14" customFormat="1">
      <c r="A305" s="14"/>
      <c r="B305" s="261"/>
      <c r="C305" s="262"/>
      <c r="D305" s="251" t="s">
        <v>175</v>
      </c>
      <c r="E305" s="263" t="s">
        <v>1</v>
      </c>
      <c r="F305" s="264" t="s">
        <v>187</v>
      </c>
      <c r="G305" s="262"/>
      <c r="H305" s="265">
        <v>8</v>
      </c>
      <c r="I305" s="266"/>
      <c r="J305" s="262"/>
      <c r="K305" s="262"/>
      <c r="L305" s="267"/>
      <c r="M305" s="268"/>
      <c r="N305" s="269"/>
      <c r="O305" s="269"/>
      <c r="P305" s="269"/>
      <c r="Q305" s="269"/>
      <c r="R305" s="269"/>
      <c r="S305" s="269"/>
      <c r="T305" s="270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71" t="s">
        <v>175</v>
      </c>
      <c r="AU305" s="271" t="s">
        <v>87</v>
      </c>
      <c r="AV305" s="14" t="s">
        <v>173</v>
      </c>
      <c r="AW305" s="14" t="s">
        <v>34</v>
      </c>
      <c r="AX305" s="14" t="s">
        <v>85</v>
      </c>
      <c r="AY305" s="271" t="s">
        <v>167</v>
      </c>
    </row>
    <row r="306" s="2" customFormat="1" ht="24.15" customHeight="1">
      <c r="A306" s="39"/>
      <c r="B306" s="40"/>
      <c r="C306" s="235" t="s">
        <v>415</v>
      </c>
      <c r="D306" s="235" t="s">
        <v>169</v>
      </c>
      <c r="E306" s="236" t="s">
        <v>416</v>
      </c>
      <c r="F306" s="237" t="s">
        <v>417</v>
      </c>
      <c r="G306" s="238" t="s">
        <v>214</v>
      </c>
      <c r="H306" s="239">
        <v>1.0089999999999999</v>
      </c>
      <c r="I306" s="240"/>
      <c r="J306" s="241">
        <f>ROUND(I306*H306,2)</f>
        <v>0</v>
      </c>
      <c r="K306" s="242"/>
      <c r="L306" s="45"/>
      <c r="M306" s="243" t="s">
        <v>1</v>
      </c>
      <c r="N306" s="244" t="s">
        <v>42</v>
      </c>
      <c r="O306" s="92"/>
      <c r="P306" s="245">
        <f>O306*H306</f>
        <v>0</v>
      </c>
      <c r="Q306" s="245">
        <v>1.0384</v>
      </c>
      <c r="R306" s="245">
        <f>Q306*H306</f>
        <v>1.0477455999999998</v>
      </c>
      <c r="S306" s="245">
        <v>0</v>
      </c>
      <c r="T306" s="246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47" t="s">
        <v>173</v>
      </c>
      <c r="AT306" s="247" t="s">
        <v>169</v>
      </c>
      <c r="AU306" s="247" t="s">
        <v>87</v>
      </c>
      <c r="AY306" s="18" t="s">
        <v>167</v>
      </c>
      <c r="BE306" s="248">
        <f>IF(N306="základní",J306,0)</f>
        <v>0</v>
      </c>
      <c r="BF306" s="248">
        <f>IF(N306="snížená",J306,0)</f>
        <v>0</v>
      </c>
      <c r="BG306" s="248">
        <f>IF(N306="zákl. přenesená",J306,0)</f>
        <v>0</v>
      </c>
      <c r="BH306" s="248">
        <f>IF(N306="sníž. přenesená",J306,0)</f>
        <v>0</v>
      </c>
      <c r="BI306" s="248">
        <f>IF(N306="nulová",J306,0)</f>
        <v>0</v>
      </c>
      <c r="BJ306" s="18" t="s">
        <v>85</v>
      </c>
      <c r="BK306" s="248">
        <f>ROUND(I306*H306,2)</f>
        <v>0</v>
      </c>
      <c r="BL306" s="18" t="s">
        <v>173</v>
      </c>
      <c r="BM306" s="247" t="s">
        <v>418</v>
      </c>
    </row>
    <row r="307" s="13" customFormat="1">
      <c r="A307" s="13"/>
      <c r="B307" s="249"/>
      <c r="C307" s="250"/>
      <c r="D307" s="251" t="s">
        <v>175</v>
      </c>
      <c r="E307" s="252" t="s">
        <v>1</v>
      </c>
      <c r="F307" s="253" t="s">
        <v>419</v>
      </c>
      <c r="G307" s="250"/>
      <c r="H307" s="254">
        <v>1.0089999999999999</v>
      </c>
      <c r="I307" s="255"/>
      <c r="J307" s="250"/>
      <c r="K307" s="250"/>
      <c r="L307" s="256"/>
      <c r="M307" s="257"/>
      <c r="N307" s="258"/>
      <c r="O307" s="258"/>
      <c r="P307" s="258"/>
      <c r="Q307" s="258"/>
      <c r="R307" s="258"/>
      <c r="S307" s="258"/>
      <c r="T307" s="259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60" t="s">
        <v>175</v>
      </c>
      <c r="AU307" s="260" t="s">
        <v>87</v>
      </c>
      <c r="AV307" s="13" t="s">
        <v>87</v>
      </c>
      <c r="AW307" s="13" t="s">
        <v>34</v>
      </c>
      <c r="AX307" s="13" t="s">
        <v>85</v>
      </c>
      <c r="AY307" s="260" t="s">
        <v>167</v>
      </c>
    </row>
    <row r="308" s="2" customFormat="1" ht="16.5" customHeight="1">
      <c r="A308" s="39"/>
      <c r="B308" s="40"/>
      <c r="C308" s="235" t="s">
        <v>420</v>
      </c>
      <c r="D308" s="235" t="s">
        <v>169</v>
      </c>
      <c r="E308" s="236" t="s">
        <v>421</v>
      </c>
      <c r="F308" s="237" t="s">
        <v>422</v>
      </c>
      <c r="G308" s="238" t="s">
        <v>179</v>
      </c>
      <c r="H308" s="239">
        <v>10.086</v>
      </c>
      <c r="I308" s="240"/>
      <c r="J308" s="241">
        <f>ROUND(I308*H308,2)</f>
        <v>0</v>
      </c>
      <c r="K308" s="242"/>
      <c r="L308" s="45"/>
      <c r="M308" s="243" t="s">
        <v>1</v>
      </c>
      <c r="N308" s="244" t="s">
        <v>42</v>
      </c>
      <c r="O308" s="92"/>
      <c r="P308" s="245">
        <f>O308*H308</f>
        <v>0</v>
      </c>
      <c r="Q308" s="245">
        <v>2.6446800000000001</v>
      </c>
      <c r="R308" s="245">
        <f>Q308*H308</f>
        <v>26.674242480000004</v>
      </c>
      <c r="S308" s="245">
        <v>0</v>
      </c>
      <c r="T308" s="246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47" t="s">
        <v>173</v>
      </c>
      <c r="AT308" s="247" t="s">
        <v>169</v>
      </c>
      <c r="AU308" s="247" t="s">
        <v>87</v>
      </c>
      <c r="AY308" s="18" t="s">
        <v>167</v>
      </c>
      <c r="BE308" s="248">
        <f>IF(N308="základní",J308,0)</f>
        <v>0</v>
      </c>
      <c r="BF308" s="248">
        <f>IF(N308="snížená",J308,0)</f>
        <v>0</v>
      </c>
      <c r="BG308" s="248">
        <f>IF(N308="zákl. přenesená",J308,0)</f>
        <v>0</v>
      </c>
      <c r="BH308" s="248">
        <f>IF(N308="sníž. přenesená",J308,0)</f>
        <v>0</v>
      </c>
      <c r="BI308" s="248">
        <f>IF(N308="nulová",J308,0)</f>
        <v>0</v>
      </c>
      <c r="BJ308" s="18" t="s">
        <v>85</v>
      </c>
      <c r="BK308" s="248">
        <f>ROUND(I308*H308,2)</f>
        <v>0</v>
      </c>
      <c r="BL308" s="18" t="s">
        <v>173</v>
      </c>
      <c r="BM308" s="247" t="s">
        <v>423</v>
      </c>
    </row>
    <row r="309" s="15" customFormat="1">
      <c r="A309" s="15"/>
      <c r="B309" s="283"/>
      <c r="C309" s="284"/>
      <c r="D309" s="251" t="s">
        <v>175</v>
      </c>
      <c r="E309" s="285" t="s">
        <v>1</v>
      </c>
      <c r="F309" s="286" t="s">
        <v>299</v>
      </c>
      <c r="G309" s="284"/>
      <c r="H309" s="285" t="s">
        <v>1</v>
      </c>
      <c r="I309" s="287"/>
      <c r="J309" s="284"/>
      <c r="K309" s="284"/>
      <c r="L309" s="288"/>
      <c r="M309" s="289"/>
      <c r="N309" s="290"/>
      <c r="O309" s="290"/>
      <c r="P309" s="290"/>
      <c r="Q309" s="290"/>
      <c r="R309" s="290"/>
      <c r="S309" s="290"/>
      <c r="T309" s="291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92" t="s">
        <v>175</v>
      </c>
      <c r="AU309" s="292" t="s">
        <v>87</v>
      </c>
      <c r="AV309" s="15" t="s">
        <v>85</v>
      </c>
      <c r="AW309" s="15" t="s">
        <v>34</v>
      </c>
      <c r="AX309" s="15" t="s">
        <v>77</v>
      </c>
      <c r="AY309" s="292" t="s">
        <v>167</v>
      </c>
    </row>
    <row r="310" s="13" customFormat="1">
      <c r="A310" s="13"/>
      <c r="B310" s="249"/>
      <c r="C310" s="250"/>
      <c r="D310" s="251" t="s">
        <v>175</v>
      </c>
      <c r="E310" s="252" t="s">
        <v>1</v>
      </c>
      <c r="F310" s="253" t="s">
        <v>424</v>
      </c>
      <c r="G310" s="250"/>
      <c r="H310" s="254">
        <v>1.226</v>
      </c>
      <c r="I310" s="255"/>
      <c r="J310" s="250"/>
      <c r="K310" s="250"/>
      <c r="L310" s="256"/>
      <c r="M310" s="257"/>
      <c r="N310" s="258"/>
      <c r="O310" s="258"/>
      <c r="P310" s="258"/>
      <c r="Q310" s="258"/>
      <c r="R310" s="258"/>
      <c r="S310" s="258"/>
      <c r="T310" s="259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60" t="s">
        <v>175</v>
      </c>
      <c r="AU310" s="260" t="s">
        <v>87</v>
      </c>
      <c r="AV310" s="13" t="s">
        <v>87</v>
      </c>
      <c r="AW310" s="13" t="s">
        <v>34</v>
      </c>
      <c r="AX310" s="13" t="s">
        <v>77</v>
      </c>
      <c r="AY310" s="260" t="s">
        <v>167</v>
      </c>
    </row>
    <row r="311" s="15" customFormat="1">
      <c r="A311" s="15"/>
      <c r="B311" s="283"/>
      <c r="C311" s="284"/>
      <c r="D311" s="251" t="s">
        <v>175</v>
      </c>
      <c r="E311" s="285" t="s">
        <v>1</v>
      </c>
      <c r="F311" s="286" t="s">
        <v>301</v>
      </c>
      <c r="G311" s="284"/>
      <c r="H311" s="285" t="s">
        <v>1</v>
      </c>
      <c r="I311" s="287"/>
      <c r="J311" s="284"/>
      <c r="K311" s="284"/>
      <c r="L311" s="288"/>
      <c r="M311" s="289"/>
      <c r="N311" s="290"/>
      <c r="O311" s="290"/>
      <c r="P311" s="290"/>
      <c r="Q311" s="290"/>
      <c r="R311" s="290"/>
      <c r="S311" s="290"/>
      <c r="T311" s="291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92" t="s">
        <v>175</v>
      </c>
      <c r="AU311" s="292" t="s">
        <v>87</v>
      </c>
      <c r="AV311" s="15" t="s">
        <v>85</v>
      </c>
      <c r="AW311" s="15" t="s">
        <v>34</v>
      </c>
      <c r="AX311" s="15" t="s">
        <v>77</v>
      </c>
      <c r="AY311" s="292" t="s">
        <v>167</v>
      </c>
    </row>
    <row r="312" s="13" customFormat="1">
      <c r="A312" s="13"/>
      <c r="B312" s="249"/>
      <c r="C312" s="250"/>
      <c r="D312" s="251" t="s">
        <v>175</v>
      </c>
      <c r="E312" s="252" t="s">
        <v>1</v>
      </c>
      <c r="F312" s="253" t="s">
        <v>425</v>
      </c>
      <c r="G312" s="250"/>
      <c r="H312" s="254">
        <v>8.8599999999999994</v>
      </c>
      <c r="I312" s="255"/>
      <c r="J312" s="250"/>
      <c r="K312" s="250"/>
      <c r="L312" s="256"/>
      <c r="M312" s="257"/>
      <c r="N312" s="258"/>
      <c r="O312" s="258"/>
      <c r="P312" s="258"/>
      <c r="Q312" s="258"/>
      <c r="R312" s="258"/>
      <c r="S312" s="258"/>
      <c r="T312" s="259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60" t="s">
        <v>175</v>
      </c>
      <c r="AU312" s="260" t="s">
        <v>87</v>
      </c>
      <c r="AV312" s="13" t="s">
        <v>87</v>
      </c>
      <c r="AW312" s="13" t="s">
        <v>34</v>
      </c>
      <c r="AX312" s="13" t="s">
        <v>77</v>
      </c>
      <c r="AY312" s="260" t="s">
        <v>167</v>
      </c>
    </row>
    <row r="313" s="14" customFormat="1">
      <c r="A313" s="14"/>
      <c r="B313" s="261"/>
      <c r="C313" s="262"/>
      <c r="D313" s="251" t="s">
        <v>175</v>
      </c>
      <c r="E313" s="263" t="s">
        <v>1</v>
      </c>
      <c r="F313" s="264" t="s">
        <v>187</v>
      </c>
      <c r="G313" s="262"/>
      <c r="H313" s="265">
        <v>10.086</v>
      </c>
      <c r="I313" s="266"/>
      <c r="J313" s="262"/>
      <c r="K313" s="262"/>
      <c r="L313" s="267"/>
      <c r="M313" s="268"/>
      <c r="N313" s="269"/>
      <c r="O313" s="269"/>
      <c r="P313" s="269"/>
      <c r="Q313" s="269"/>
      <c r="R313" s="269"/>
      <c r="S313" s="269"/>
      <c r="T313" s="270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71" t="s">
        <v>175</v>
      </c>
      <c r="AU313" s="271" t="s">
        <v>87</v>
      </c>
      <c r="AV313" s="14" t="s">
        <v>173</v>
      </c>
      <c r="AW313" s="14" t="s">
        <v>34</v>
      </c>
      <c r="AX313" s="14" t="s">
        <v>85</v>
      </c>
      <c r="AY313" s="271" t="s">
        <v>167</v>
      </c>
    </row>
    <row r="314" s="12" customFormat="1" ht="22.8" customHeight="1">
      <c r="A314" s="12"/>
      <c r="B314" s="219"/>
      <c r="C314" s="220"/>
      <c r="D314" s="221" t="s">
        <v>76</v>
      </c>
      <c r="E314" s="233" t="s">
        <v>173</v>
      </c>
      <c r="F314" s="233" t="s">
        <v>426</v>
      </c>
      <c r="G314" s="220"/>
      <c r="H314" s="220"/>
      <c r="I314" s="223"/>
      <c r="J314" s="234">
        <f>BK314</f>
        <v>0</v>
      </c>
      <c r="K314" s="220"/>
      <c r="L314" s="225"/>
      <c r="M314" s="226"/>
      <c r="N314" s="227"/>
      <c r="O314" s="227"/>
      <c r="P314" s="228">
        <f>SUM(P315:P357)</f>
        <v>0</v>
      </c>
      <c r="Q314" s="227"/>
      <c r="R314" s="228">
        <f>SUM(R315:R357)</f>
        <v>123.12292488999999</v>
      </c>
      <c r="S314" s="227"/>
      <c r="T314" s="229">
        <f>SUM(T315:T357)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30" t="s">
        <v>85</v>
      </c>
      <c r="AT314" s="231" t="s">
        <v>76</v>
      </c>
      <c r="AU314" s="231" t="s">
        <v>85</v>
      </c>
      <c r="AY314" s="230" t="s">
        <v>167</v>
      </c>
      <c r="BK314" s="232">
        <f>SUM(BK315:BK357)</f>
        <v>0</v>
      </c>
    </row>
    <row r="315" s="2" customFormat="1" ht="37.8" customHeight="1">
      <c r="A315" s="39"/>
      <c r="B315" s="40"/>
      <c r="C315" s="235" t="s">
        <v>427</v>
      </c>
      <c r="D315" s="235" t="s">
        <v>169</v>
      </c>
      <c r="E315" s="236" t="s">
        <v>428</v>
      </c>
      <c r="F315" s="237" t="s">
        <v>429</v>
      </c>
      <c r="G315" s="238" t="s">
        <v>249</v>
      </c>
      <c r="H315" s="239">
        <v>1</v>
      </c>
      <c r="I315" s="240"/>
      <c r="J315" s="241">
        <f>ROUND(I315*H315,2)</f>
        <v>0</v>
      </c>
      <c r="K315" s="242"/>
      <c r="L315" s="45"/>
      <c r="M315" s="243" t="s">
        <v>1</v>
      </c>
      <c r="N315" s="244" t="s">
        <v>42</v>
      </c>
      <c r="O315" s="92"/>
      <c r="P315" s="245">
        <f>O315*H315</f>
        <v>0</v>
      </c>
      <c r="Q315" s="245">
        <v>90</v>
      </c>
      <c r="R315" s="245">
        <f>Q315*H315</f>
        <v>90</v>
      </c>
      <c r="S315" s="245">
        <v>0</v>
      </c>
      <c r="T315" s="246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47" t="s">
        <v>173</v>
      </c>
      <c r="AT315" s="247" t="s">
        <v>169</v>
      </c>
      <c r="AU315" s="247" t="s">
        <v>87</v>
      </c>
      <c r="AY315" s="18" t="s">
        <v>167</v>
      </c>
      <c r="BE315" s="248">
        <f>IF(N315="základní",J315,0)</f>
        <v>0</v>
      </c>
      <c r="BF315" s="248">
        <f>IF(N315="snížená",J315,0)</f>
        <v>0</v>
      </c>
      <c r="BG315" s="248">
        <f>IF(N315="zákl. přenesená",J315,0)</f>
        <v>0</v>
      </c>
      <c r="BH315" s="248">
        <f>IF(N315="sníž. přenesená",J315,0)</f>
        <v>0</v>
      </c>
      <c r="BI315" s="248">
        <f>IF(N315="nulová",J315,0)</f>
        <v>0</v>
      </c>
      <c r="BJ315" s="18" t="s">
        <v>85</v>
      </c>
      <c r="BK315" s="248">
        <f>ROUND(I315*H315,2)</f>
        <v>0</v>
      </c>
      <c r="BL315" s="18" t="s">
        <v>173</v>
      </c>
      <c r="BM315" s="247" t="s">
        <v>430</v>
      </c>
    </row>
    <row r="316" s="2" customFormat="1" ht="16.5" customHeight="1">
      <c r="A316" s="39"/>
      <c r="B316" s="40"/>
      <c r="C316" s="235" t="s">
        <v>431</v>
      </c>
      <c r="D316" s="235" t="s">
        <v>169</v>
      </c>
      <c r="E316" s="236" t="s">
        <v>432</v>
      </c>
      <c r="F316" s="237" t="s">
        <v>433</v>
      </c>
      <c r="G316" s="238" t="s">
        <v>179</v>
      </c>
      <c r="H316" s="239">
        <v>0.61899999999999999</v>
      </c>
      <c r="I316" s="240"/>
      <c r="J316" s="241">
        <f>ROUND(I316*H316,2)</f>
        <v>0</v>
      </c>
      <c r="K316" s="242"/>
      <c r="L316" s="45"/>
      <c r="M316" s="243" t="s">
        <v>1</v>
      </c>
      <c r="N316" s="244" t="s">
        <v>42</v>
      </c>
      <c r="O316" s="92"/>
      <c r="P316" s="245">
        <f>O316*H316</f>
        <v>0</v>
      </c>
      <c r="Q316" s="245">
        <v>2.5019399999999998</v>
      </c>
      <c r="R316" s="245">
        <f>Q316*H316</f>
        <v>1.5487008599999999</v>
      </c>
      <c r="S316" s="245">
        <v>0</v>
      </c>
      <c r="T316" s="246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47" t="s">
        <v>173</v>
      </c>
      <c r="AT316" s="247" t="s">
        <v>169</v>
      </c>
      <c r="AU316" s="247" t="s">
        <v>87</v>
      </c>
      <c r="AY316" s="18" t="s">
        <v>167</v>
      </c>
      <c r="BE316" s="248">
        <f>IF(N316="základní",J316,0)</f>
        <v>0</v>
      </c>
      <c r="BF316" s="248">
        <f>IF(N316="snížená",J316,0)</f>
        <v>0</v>
      </c>
      <c r="BG316" s="248">
        <f>IF(N316="zákl. přenesená",J316,0)</f>
        <v>0</v>
      </c>
      <c r="BH316" s="248">
        <f>IF(N316="sníž. přenesená",J316,0)</f>
        <v>0</v>
      </c>
      <c r="BI316" s="248">
        <f>IF(N316="nulová",J316,0)</f>
        <v>0</v>
      </c>
      <c r="BJ316" s="18" t="s">
        <v>85</v>
      </c>
      <c r="BK316" s="248">
        <f>ROUND(I316*H316,2)</f>
        <v>0</v>
      </c>
      <c r="BL316" s="18" t="s">
        <v>173</v>
      </c>
      <c r="BM316" s="247" t="s">
        <v>434</v>
      </c>
    </row>
    <row r="317" s="15" customFormat="1">
      <c r="A317" s="15"/>
      <c r="B317" s="283"/>
      <c r="C317" s="284"/>
      <c r="D317" s="251" t="s">
        <v>175</v>
      </c>
      <c r="E317" s="285" t="s">
        <v>1</v>
      </c>
      <c r="F317" s="286" t="s">
        <v>299</v>
      </c>
      <c r="G317" s="284"/>
      <c r="H317" s="285" t="s">
        <v>1</v>
      </c>
      <c r="I317" s="287"/>
      <c r="J317" s="284"/>
      <c r="K317" s="284"/>
      <c r="L317" s="288"/>
      <c r="M317" s="289"/>
      <c r="N317" s="290"/>
      <c r="O317" s="290"/>
      <c r="P317" s="290"/>
      <c r="Q317" s="290"/>
      <c r="R317" s="290"/>
      <c r="S317" s="290"/>
      <c r="T317" s="291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92" t="s">
        <v>175</v>
      </c>
      <c r="AU317" s="292" t="s">
        <v>87</v>
      </c>
      <c r="AV317" s="15" t="s">
        <v>85</v>
      </c>
      <c r="AW317" s="15" t="s">
        <v>34</v>
      </c>
      <c r="AX317" s="15" t="s">
        <v>77</v>
      </c>
      <c r="AY317" s="292" t="s">
        <v>167</v>
      </c>
    </row>
    <row r="318" s="13" customFormat="1">
      <c r="A318" s="13"/>
      <c r="B318" s="249"/>
      <c r="C318" s="250"/>
      <c r="D318" s="251" t="s">
        <v>175</v>
      </c>
      <c r="E318" s="252" t="s">
        <v>1</v>
      </c>
      <c r="F318" s="253" t="s">
        <v>435</v>
      </c>
      <c r="G318" s="250"/>
      <c r="H318" s="254">
        <v>0.34899999999999998</v>
      </c>
      <c r="I318" s="255"/>
      <c r="J318" s="250"/>
      <c r="K318" s="250"/>
      <c r="L318" s="256"/>
      <c r="M318" s="257"/>
      <c r="N318" s="258"/>
      <c r="O318" s="258"/>
      <c r="P318" s="258"/>
      <c r="Q318" s="258"/>
      <c r="R318" s="258"/>
      <c r="S318" s="258"/>
      <c r="T318" s="259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60" t="s">
        <v>175</v>
      </c>
      <c r="AU318" s="260" t="s">
        <v>87</v>
      </c>
      <c r="AV318" s="13" t="s">
        <v>87</v>
      </c>
      <c r="AW318" s="13" t="s">
        <v>34</v>
      </c>
      <c r="AX318" s="13" t="s">
        <v>77</v>
      </c>
      <c r="AY318" s="260" t="s">
        <v>167</v>
      </c>
    </row>
    <row r="319" s="13" customFormat="1">
      <c r="A319" s="13"/>
      <c r="B319" s="249"/>
      <c r="C319" s="250"/>
      <c r="D319" s="251" t="s">
        <v>175</v>
      </c>
      <c r="E319" s="252" t="s">
        <v>1</v>
      </c>
      <c r="F319" s="253" t="s">
        <v>436</v>
      </c>
      <c r="G319" s="250"/>
      <c r="H319" s="254">
        <v>0.27000000000000002</v>
      </c>
      <c r="I319" s="255"/>
      <c r="J319" s="250"/>
      <c r="K319" s="250"/>
      <c r="L319" s="256"/>
      <c r="M319" s="257"/>
      <c r="N319" s="258"/>
      <c r="O319" s="258"/>
      <c r="P319" s="258"/>
      <c r="Q319" s="258"/>
      <c r="R319" s="258"/>
      <c r="S319" s="258"/>
      <c r="T319" s="259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60" t="s">
        <v>175</v>
      </c>
      <c r="AU319" s="260" t="s">
        <v>87</v>
      </c>
      <c r="AV319" s="13" t="s">
        <v>87</v>
      </c>
      <c r="AW319" s="13" t="s">
        <v>34</v>
      </c>
      <c r="AX319" s="13" t="s">
        <v>77</v>
      </c>
      <c r="AY319" s="260" t="s">
        <v>167</v>
      </c>
    </row>
    <row r="320" s="14" customFormat="1">
      <c r="A320" s="14"/>
      <c r="B320" s="261"/>
      <c r="C320" s="262"/>
      <c r="D320" s="251" t="s">
        <v>175</v>
      </c>
      <c r="E320" s="263" t="s">
        <v>1</v>
      </c>
      <c r="F320" s="264" t="s">
        <v>187</v>
      </c>
      <c r="G320" s="262"/>
      <c r="H320" s="265">
        <v>0.61899999999999999</v>
      </c>
      <c r="I320" s="266"/>
      <c r="J320" s="262"/>
      <c r="K320" s="262"/>
      <c r="L320" s="267"/>
      <c r="M320" s="268"/>
      <c r="N320" s="269"/>
      <c r="O320" s="269"/>
      <c r="P320" s="269"/>
      <c r="Q320" s="269"/>
      <c r="R320" s="269"/>
      <c r="S320" s="269"/>
      <c r="T320" s="270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71" t="s">
        <v>175</v>
      </c>
      <c r="AU320" s="271" t="s">
        <v>87</v>
      </c>
      <c r="AV320" s="14" t="s">
        <v>173</v>
      </c>
      <c r="AW320" s="14" t="s">
        <v>34</v>
      </c>
      <c r="AX320" s="14" t="s">
        <v>85</v>
      </c>
      <c r="AY320" s="271" t="s">
        <v>167</v>
      </c>
    </row>
    <row r="321" s="2" customFormat="1" ht="24.15" customHeight="1">
      <c r="A321" s="39"/>
      <c r="B321" s="40"/>
      <c r="C321" s="235" t="s">
        <v>437</v>
      </c>
      <c r="D321" s="235" t="s">
        <v>169</v>
      </c>
      <c r="E321" s="236" t="s">
        <v>438</v>
      </c>
      <c r="F321" s="237" t="s">
        <v>439</v>
      </c>
      <c r="G321" s="238" t="s">
        <v>172</v>
      </c>
      <c r="H321" s="239">
        <v>4.6749999999999998</v>
      </c>
      <c r="I321" s="240"/>
      <c r="J321" s="241">
        <f>ROUND(I321*H321,2)</f>
        <v>0</v>
      </c>
      <c r="K321" s="242"/>
      <c r="L321" s="45"/>
      <c r="M321" s="243" t="s">
        <v>1</v>
      </c>
      <c r="N321" s="244" t="s">
        <v>42</v>
      </c>
      <c r="O321" s="92"/>
      <c r="P321" s="245">
        <f>O321*H321</f>
        <v>0</v>
      </c>
      <c r="Q321" s="245">
        <v>0.0046499999999999996</v>
      </c>
      <c r="R321" s="245">
        <f>Q321*H321</f>
        <v>0.021738749999999998</v>
      </c>
      <c r="S321" s="245">
        <v>0</v>
      </c>
      <c r="T321" s="246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47" t="s">
        <v>173</v>
      </c>
      <c r="AT321" s="247" t="s">
        <v>169</v>
      </c>
      <c r="AU321" s="247" t="s">
        <v>87</v>
      </c>
      <c r="AY321" s="18" t="s">
        <v>167</v>
      </c>
      <c r="BE321" s="248">
        <f>IF(N321="základní",J321,0)</f>
        <v>0</v>
      </c>
      <c r="BF321" s="248">
        <f>IF(N321="snížená",J321,0)</f>
        <v>0</v>
      </c>
      <c r="BG321" s="248">
        <f>IF(N321="zákl. přenesená",J321,0)</f>
        <v>0</v>
      </c>
      <c r="BH321" s="248">
        <f>IF(N321="sníž. přenesená",J321,0)</f>
        <v>0</v>
      </c>
      <c r="BI321" s="248">
        <f>IF(N321="nulová",J321,0)</f>
        <v>0</v>
      </c>
      <c r="BJ321" s="18" t="s">
        <v>85</v>
      </c>
      <c r="BK321" s="248">
        <f>ROUND(I321*H321,2)</f>
        <v>0</v>
      </c>
      <c r="BL321" s="18" t="s">
        <v>173</v>
      </c>
      <c r="BM321" s="247" t="s">
        <v>440</v>
      </c>
    </row>
    <row r="322" s="15" customFormat="1">
      <c r="A322" s="15"/>
      <c r="B322" s="283"/>
      <c r="C322" s="284"/>
      <c r="D322" s="251" t="s">
        <v>175</v>
      </c>
      <c r="E322" s="285" t="s">
        <v>1</v>
      </c>
      <c r="F322" s="286" t="s">
        <v>299</v>
      </c>
      <c r="G322" s="284"/>
      <c r="H322" s="285" t="s">
        <v>1</v>
      </c>
      <c r="I322" s="287"/>
      <c r="J322" s="284"/>
      <c r="K322" s="284"/>
      <c r="L322" s="288"/>
      <c r="M322" s="289"/>
      <c r="N322" s="290"/>
      <c r="O322" s="290"/>
      <c r="P322" s="290"/>
      <c r="Q322" s="290"/>
      <c r="R322" s="290"/>
      <c r="S322" s="290"/>
      <c r="T322" s="291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92" t="s">
        <v>175</v>
      </c>
      <c r="AU322" s="292" t="s">
        <v>87</v>
      </c>
      <c r="AV322" s="15" t="s">
        <v>85</v>
      </c>
      <c r="AW322" s="15" t="s">
        <v>34</v>
      </c>
      <c r="AX322" s="15" t="s">
        <v>77</v>
      </c>
      <c r="AY322" s="292" t="s">
        <v>167</v>
      </c>
    </row>
    <row r="323" s="13" customFormat="1">
      <c r="A323" s="13"/>
      <c r="B323" s="249"/>
      <c r="C323" s="250"/>
      <c r="D323" s="251" t="s">
        <v>175</v>
      </c>
      <c r="E323" s="252" t="s">
        <v>1</v>
      </c>
      <c r="F323" s="253" t="s">
        <v>441</v>
      </c>
      <c r="G323" s="250"/>
      <c r="H323" s="254">
        <v>3.1499999999999999</v>
      </c>
      <c r="I323" s="255"/>
      <c r="J323" s="250"/>
      <c r="K323" s="250"/>
      <c r="L323" s="256"/>
      <c r="M323" s="257"/>
      <c r="N323" s="258"/>
      <c r="O323" s="258"/>
      <c r="P323" s="258"/>
      <c r="Q323" s="258"/>
      <c r="R323" s="258"/>
      <c r="S323" s="258"/>
      <c r="T323" s="259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60" t="s">
        <v>175</v>
      </c>
      <c r="AU323" s="260" t="s">
        <v>87</v>
      </c>
      <c r="AV323" s="13" t="s">
        <v>87</v>
      </c>
      <c r="AW323" s="13" t="s">
        <v>34</v>
      </c>
      <c r="AX323" s="13" t="s">
        <v>77</v>
      </c>
      <c r="AY323" s="260" t="s">
        <v>167</v>
      </c>
    </row>
    <row r="324" s="13" customFormat="1">
      <c r="A324" s="13"/>
      <c r="B324" s="249"/>
      <c r="C324" s="250"/>
      <c r="D324" s="251" t="s">
        <v>175</v>
      </c>
      <c r="E324" s="252" t="s">
        <v>1</v>
      </c>
      <c r="F324" s="253" t="s">
        <v>442</v>
      </c>
      <c r="G324" s="250"/>
      <c r="H324" s="254">
        <v>1.5249999999999999</v>
      </c>
      <c r="I324" s="255"/>
      <c r="J324" s="250"/>
      <c r="K324" s="250"/>
      <c r="L324" s="256"/>
      <c r="M324" s="257"/>
      <c r="N324" s="258"/>
      <c r="O324" s="258"/>
      <c r="P324" s="258"/>
      <c r="Q324" s="258"/>
      <c r="R324" s="258"/>
      <c r="S324" s="258"/>
      <c r="T324" s="259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60" t="s">
        <v>175</v>
      </c>
      <c r="AU324" s="260" t="s">
        <v>87</v>
      </c>
      <c r="AV324" s="13" t="s">
        <v>87</v>
      </c>
      <c r="AW324" s="13" t="s">
        <v>34</v>
      </c>
      <c r="AX324" s="13" t="s">
        <v>77</v>
      </c>
      <c r="AY324" s="260" t="s">
        <v>167</v>
      </c>
    </row>
    <row r="325" s="14" customFormat="1">
      <c r="A325" s="14"/>
      <c r="B325" s="261"/>
      <c r="C325" s="262"/>
      <c r="D325" s="251" t="s">
        <v>175</v>
      </c>
      <c r="E325" s="263" t="s">
        <v>1</v>
      </c>
      <c r="F325" s="264" t="s">
        <v>187</v>
      </c>
      <c r="G325" s="262"/>
      <c r="H325" s="265">
        <v>4.6749999999999998</v>
      </c>
      <c r="I325" s="266"/>
      <c r="J325" s="262"/>
      <c r="K325" s="262"/>
      <c r="L325" s="267"/>
      <c r="M325" s="268"/>
      <c r="N325" s="269"/>
      <c r="O325" s="269"/>
      <c r="P325" s="269"/>
      <c r="Q325" s="269"/>
      <c r="R325" s="269"/>
      <c r="S325" s="269"/>
      <c r="T325" s="270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71" t="s">
        <v>175</v>
      </c>
      <c r="AU325" s="271" t="s">
        <v>87</v>
      </c>
      <c r="AV325" s="14" t="s">
        <v>173</v>
      </c>
      <c r="AW325" s="14" t="s">
        <v>34</v>
      </c>
      <c r="AX325" s="14" t="s">
        <v>85</v>
      </c>
      <c r="AY325" s="271" t="s">
        <v>167</v>
      </c>
    </row>
    <row r="326" s="2" customFormat="1" ht="24.15" customHeight="1">
      <c r="A326" s="39"/>
      <c r="B326" s="40"/>
      <c r="C326" s="235" t="s">
        <v>443</v>
      </c>
      <c r="D326" s="235" t="s">
        <v>169</v>
      </c>
      <c r="E326" s="236" t="s">
        <v>444</v>
      </c>
      <c r="F326" s="237" t="s">
        <v>445</v>
      </c>
      <c r="G326" s="238" t="s">
        <v>172</v>
      </c>
      <c r="H326" s="239">
        <v>4.6749999999999998</v>
      </c>
      <c r="I326" s="240"/>
      <c r="J326" s="241">
        <f>ROUND(I326*H326,2)</f>
        <v>0</v>
      </c>
      <c r="K326" s="242"/>
      <c r="L326" s="45"/>
      <c r="M326" s="243" t="s">
        <v>1</v>
      </c>
      <c r="N326" s="244" t="s">
        <v>42</v>
      </c>
      <c r="O326" s="92"/>
      <c r="P326" s="245">
        <f>O326*H326</f>
        <v>0</v>
      </c>
      <c r="Q326" s="245">
        <v>0</v>
      </c>
      <c r="R326" s="245">
        <f>Q326*H326</f>
        <v>0</v>
      </c>
      <c r="S326" s="245">
        <v>0</v>
      </c>
      <c r="T326" s="246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47" t="s">
        <v>173</v>
      </c>
      <c r="AT326" s="247" t="s">
        <v>169</v>
      </c>
      <c r="AU326" s="247" t="s">
        <v>87</v>
      </c>
      <c r="AY326" s="18" t="s">
        <v>167</v>
      </c>
      <c r="BE326" s="248">
        <f>IF(N326="základní",J326,0)</f>
        <v>0</v>
      </c>
      <c r="BF326" s="248">
        <f>IF(N326="snížená",J326,0)</f>
        <v>0</v>
      </c>
      <c r="BG326" s="248">
        <f>IF(N326="zákl. přenesená",J326,0)</f>
        <v>0</v>
      </c>
      <c r="BH326" s="248">
        <f>IF(N326="sníž. přenesená",J326,0)</f>
        <v>0</v>
      </c>
      <c r="BI326" s="248">
        <f>IF(N326="nulová",J326,0)</f>
        <v>0</v>
      </c>
      <c r="BJ326" s="18" t="s">
        <v>85</v>
      </c>
      <c r="BK326" s="248">
        <f>ROUND(I326*H326,2)</f>
        <v>0</v>
      </c>
      <c r="BL326" s="18" t="s">
        <v>173</v>
      </c>
      <c r="BM326" s="247" t="s">
        <v>446</v>
      </c>
    </row>
    <row r="327" s="2" customFormat="1" ht="33" customHeight="1">
      <c r="A327" s="39"/>
      <c r="B327" s="40"/>
      <c r="C327" s="235" t="s">
        <v>447</v>
      </c>
      <c r="D327" s="235" t="s">
        <v>169</v>
      </c>
      <c r="E327" s="236" t="s">
        <v>448</v>
      </c>
      <c r="F327" s="237" t="s">
        <v>449</v>
      </c>
      <c r="G327" s="238" t="s">
        <v>172</v>
      </c>
      <c r="H327" s="239">
        <v>2.1000000000000001</v>
      </c>
      <c r="I327" s="240"/>
      <c r="J327" s="241">
        <f>ROUND(I327*H327,2)</f>
        <v>0</v>
      </c>
      <c r="K327" s="242"/>
      <c r="L327" s="45"/>
      <c r="M327" s="243" t="s">
        <v>1</v>
      </c>
      <c r="N327" s="244" t="s">
        <v>42</v>
      </c>
      <c r="O327" s="92"/>
      <c r="P327" s="245">
        <f>O327*H327</f>
        <v>0</v>
      </c>
      <c r="Q327" s="245">
        <v>0.0016100000000000001</v>
      </c>
      <c r="R327" s="245">
        <f>Q327*H327</f>
        <v>0.0033810000000000003</v>
      </c>
      <c r="S327" s="245">
        <v>0</v>
      </c>
      <c r="T327" s="246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47" t="s">
        <v>173</v>
      </c>
      <c r="AT327" s="247" t="s">
        <v>169</v>
      </c>
      <c r="AU327" s="247" t="s">
        <v>87</v>
      </c>
      <c r="AY327" s="18" t="s">
        <v>167</v>
      </c>
      <c r="BE327" s="248">
        <f>IF(N327="základní",J327,0)</f>
        <v>0</v>
      </c>
      <c r="BF327" s="248">
        <f>IF(N327="snížená",J327,0)</f>
        <v>0</v>
      </c>
      <c r="BG327" s="248">
        <f>IF(N327="zákl. přenesená",J327,0)</f>
        <v>0</v>
      </c>
      <c r="BH327" s="248">
        <f>IF(N327="sníž. přenesená",J327,0)</f>
        <v>0</v>
      </c>
      <c r="BI327" s="248">
        <f>IF(N327="nulová",J327,0)</f>
        <v>0</v>
      </c>
      <c r="BJ327" s="18" t="s">
        <v>85</v>
      </c>
      <c r="BK327" s="248">
        <f>ROUND(I327*H327,2)</f>
        <v>0</v>
      </c>
      <c r="BL327" s="18" t="s">
        <v>173</v>
      </c>
      <c r="BM327" s="247" t="s">
        <v>450</v>
      </c>
    </row>
    <row r="328" s="15" customFormat="1">
      <c r="A328" s="15"/>
      <c r="B328" s="283"/>
      <c r="C328" s="284"/>
      <c r="D328" s="251" t="s">
        <v>175</v>
      </c>
      <c r="E328" s="285" t="s">
        <v>1</v>
      </c>
      <c r="F328" s="286" t="s">
        <v>299</v>
      </c>
      <c r="G328" s="284"/>
      <c r="H328" s="285" t="s">
        <v>1</v>
      </c>
      <c r="I328" s="287"/>
      <c r="J328" s="284"/>
      <c r="K328" s="284"/>
      <c r="L328" s="288"/>
      <c r="M328" s="289"/>
      <c r="N328" s="290"/>
      <c r="O328" s="290"/>
      <c r="P328" s="290"/>
      <c r="Q328" s="290"/>
      <c r="R328" s="290"/>
      <c r="S328" s="290"/>
      <c r="T328" s="291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92" t="s">
        <v>175</v>
      </c>
      <c r="AU328" s="292" t="s">
        <v>87</v>
      </c>
      <c r="AV328" s="15" t="s">
        <v>85</v>
      </c>
      <c r="AW328" s="15" t="s">
        <v>34</v>
      </c>
      <c r="AX328" s="15" t="s">
        <v>77</v>
      </c>
      <c r="AY328" s="292" t="s">
        <v>167</v>
      </c>
    </row>
    <row r="329" s="13" customFormat="1">
      <c r="A329" s="13"/>
      <c r="B329" s="249"/>
      <c r="C329" s="250"/>
      <c r="D329" s="251" t="s">
        <v>175</v>
      </c>
      <c r="E329" s="252" t="s">
        <v>1</v>
      </c>
      <c r="F329" s="253" t="s">
        <v>451</v>
      </c>
      <c r="G329" s="250"/>
      <c r="H329" s="254">
        <v>1.3500000000000001</v>
      </c>
      <c r="I329" s="255"/>
      <c r="J329" s="250"/>
      <c r="K329" s="250"/>
      <c r="L329" s="256"/>
      <c r="M329" s="257"/>
      <c r="N329" s="258"/>
      <c r="O329" s="258"/>
      <c r="P329" s="258"/>
      <c r="Q329" s="258"/>
      <c r="R329" s="258"/>
      <c r="S329" s="258"/>
      <c r="T329" s="259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60" t="s">
        <v>175</v>
      </c>
      <c r="AU329" s="260" t="s">
        <v>87</v>
      </c>
      <c r="AV329" s="13" t="s">
        <v>87</v>
      </c>
      <c r="AW329" s="13" t="s">
        <v>34</v>
      </c>
      <c r="AX329" s="13" t="s">
        <v>77</v>
      </c>
      <c r="AY329" s="260" t="s">
        <v>167</v>
      </c>
    </row>
    <row r="330" s="13" customFormat="1">
      <c r="A330" s="13"/>
      <c r="B330" s="249"/>
      <c r="C330" s="250"/>
      <c r="D330" s="251" t="s">
        <v>175</v>
      </c>
      <c r="E330" s="252" t="s">
        <v>1</v>
      </c>
      <c r="F330" s="253" t="s">
        <v>452</v>
      </c>
      <c r="G330" s="250"/>
      <c r="H330" s="254">
        <v>0.75</v>
      </c>
      <c r="I330" s="255"/>
      <c r="J330" s="250"/>
      <c r="K330" s="250"/>
      <c r="L330" s="256"/>
      <c r="M330" s="257"/>
      <c r="N330" s="258"/>
      <c r="O330" s="258"/>
      <c r="P330" s="258"/>
      <c r="Q330" s="258"/>
      <c r="R330" s="258"/>
      <c r="S330" s="258"/>
      <c r="T330" s="259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60" t="s">
        <v>175</v>
      </c>
      <c r="AU330" s="260" t="s">
        <v>87</v>
      </c>
      <c r="AV330" s="13" t="s">
        <v>87</v>
      </c>
      <c r="AW330" s="13" t="s">
        <v>34</v>
      </c>
      <c r="AX330" s="13" t="s">
        <v>77</v>
      </c>
      <c r="AY330" s="260" t="s">
        <v>167</v>
      </c>
    </row>
    <row r="331" s="14" customFormat="1">
      <c r="A331" s="14"/>
      <c r="B331" s="261"/>
      <c r="C331" s="262"/>
      <c r="D331" s="251" t="s">
        <v>175</v>
      </c>
      <c r="E331" s="263" t="s">
        <v>1</v>
      </c>
      <c r="F331" s="264" t="s">
        <v>187</v>
      </c>
      <c r="G331" s="262"/>
      <c r="H331" s="265">
        <v>2.1000000000000001</v>
      </c>
      <c r="I331" s="266"/>
      <c r="J331" s="262"/>
      <c r="K331" s="262"/>
      <c r="L331" s="267"/>
      <c r="M331" s="268"/>
      <c r="N331" s="269"/>
      <c r="O331" s="269"/>
      <c r="P331" s="269"/>
      <c r="Q331" s="269"/>
      <c r="R331" s="269"/>
      <c r="S331" s="269"/>
      <c r="T331" s="270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71" t="s">
        <v>175</v>
      </c>
      <c r="AU331" s="271" t="s">
        <v>87</v>
      </c>
      <c r="AV331" s="14" t="s">
        <v>173</v>
      </c>
      <c r="AW331" s="14" t="s">
        <v>34</v>
      </c>
      <c r="AX331" s="14" t="s">
        <v>85</v>
      </c>
      <c r="AY331" s="271" t="s">
        <v>167</v>
      </c>
    </row>
    <row r="332" s="2" customFormat="1" ht="33" customHeight="1">
      <c r="A332" s="39"/>
      <c r="B332" s="40"/>
      <c r="C332" s="235" t="s">
        <v>453</v>
      </c>
      <c r="D332" s="235" t="s">
        <v>169</v>
      </c>
      <c r="E332" s="236" t="s">
        <v>454</v>
      </c>
      <c r="F332" s="237" t="s">
        <v>455</v>
      </c>
      <c r="G332" s="238" t="s">
        <v>172</v>
      </c>
      <c r="H332" s="239">
        <v>2.1000000000000001</v>
      </c>
      <c r="I332" s="240"/>
      <c r="J332" s="241">
        <f>ROUND(I332*H332,2)</f>
        <v>0</v>
      </c>
      <c r="K332" s="242"/>
      <c r="L332" s="45"/>
      <c r="M332" s="243" t="s">
        <v>1</v>
      </c>
      <c r="N332" s="244" t="s">
        <v>42</v>
      </c>
      <c r="O332" s="92"/>
      <c r="P332" s="245">
        <f>O332*H332</f>
        <v>0</v>
      </c>
      <c r="Q332" s="245">
        <v>0</v>
      </c>
      <c r="R332" s="245">
        <f>Q332*H332</f>
        <v>0</v>
      </c>
      <c r="S332" s="245">
        <v>0</v>
      </c>
      <c r="T332" s="246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47" t="s">
        <v>173</v>
      </c>
      <c r="AT332" s="247" t="s">
        <v>169</v>
      </c>
      <c r="AU332" s="247" t="s">
        <v>87</v>
      </c>
      <c r="AY332" s="18" t="s">
        <v>167</v>
      </c>
      <c r="BE332" s="248">
        <f>IF(N332="základní",J332,0)</f>
        <v>0</v>
      </c>
      <c r="BF332" s="248">
        <f>IF(N332="snížená",J332,0)</f>
        <v>0</v>
      </c>
      <c r="BG332" s="248">
        <f>IF(N332="zákl. přenesená",J332,0)</f>
        <v>0</v>
      </c>
      <c r="BH332" s="248">
        <f>IF(N332="sníž. přenesená",J332,0)</f>
        <v>0</v>
      </c>
      <c r="BI332" s="248">
        <f>IF(N332="nulová",J332,0)</f>
        <v>0</v>
      </c>
      <c r="BJ332" s="18" t="s">
        <v>85</v>
      </c>
      <c r="BK332" s="248">
        <f>ROUND(I332*H332,2)</f>
        <v>0</v>
      </c>
      <c r="BL332" s="18" t="s">
        <v>173</v>
      </c>
      <c r="BM332" s="247" t="s">
        <v>456</v>
      </c>
    </row>
    <row r="333" s="2" customFormat="1" ht="16.5" customHeight="1">
      <c r="A333" s="39"/>
      <c r="B333" s="40"/>
      <c r="C333" s="235" t="s">
        <v>457</v>
      </c>
      <c r="D333" s="235" t="s">
        <v>169</v>
      </c>
      <c r="E333" s="236" t="s">
        <v>458</v>
      </c>
      <c r="F333" s="237" t="s">
        <v>459</v>
      </c>
      <c r="G333" s="238" t="s">
        <v>179</v>
      </c>
      <c r="H333" s="239">
        <v>9.0299999999999994</v>
      </c>
      <c r="I333" s="240"/>
      <c r="J333" s="241">
        <f>ROUND(I333*H333,2)</f>
        <v>0</v>
      </c>
      <c r="K333" s="242"/>
      <c r="L333" s="45"/>
      <c r="M333" s="243" t="s">
        <v>1</v>
      </c>
      <c r="N333" s="244" t="s">
        <v>42</v>
      </c>
      <c r="O333" s="92"/>
      <c r="P333" s="245">
        <f>O333*H333</f>
        <v>0</v>
      </c>
      <c r="Q333" s="245">
        <v>2.5019800000000001</v>
      </c>
      <c r="R333" s="245">
        <f>Q333*H333</f>
        <v>22.592879399999998</v>
      </c>
      <c r="S333" s="245">
        <v>0</v>
      </c>
      <c r="T333" s="246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47" t="s">
        <v>173</v>
      </c>
      <c r="AT333" s="247" t="s">
        <v>169</v>
      </c>
      <c r="AU333" s="247" t="s">
        <v>87</v>
      </c>
      <c r="AY333" s="18" t="s">
        <v>167</v>
      </c>
      <c r="BE333" s="248">
        <f>IF(N333="základní",J333,0)</f>
        <v>0</v>
      </c>
      <c r="BF333" s="248">
        <f>IF(N333="snížená",J333,0)</f>
        <v>0</v>
      </c>
      <c r="BG333" s="248">
        <f>IF(N333="zákl. přenesená",J333,0)</f>
        <v>0</v>
      </c>
      <c r="BH333" s="248">
        <f>IF(N333="sníž. přenesená",J333,0)</f>
        <v>0</v>
      </c>
      <c r="BI333" s="248">
        <f>IF(N333="nulová",J333,0)</f>
        <v>0</v>
      </c>
      <c r="BJ333" s="18" t="s">
        <v>85</v>
      </c>
      <c r="BK333" s="248">
        <f>ROUND(I333*H333,2)</f>
        <v>0</v>
      </c>
      <c r="BL333" s="18" t="s">
        <v>173</v>
      </c>
      <c r="BM333" s="247" t="s">
        <v>460</v>
      </c>
    </row>
    <row r="334" s="15" customFormat="1">
      <c r="A334" s="15"/>
      <c r="B334" s="283"/>
      <c r="C334" s="284"/>
      <c r="D334" s="251" t="s">
        <v>175</v>
      </c>
      <c r="E334" s="285" t="s">
        <v>1</v>
      </c>
      <c r="F334" s="286" t="s">
        <v>299</v>
      </c>
      <c r="G334" s="284"/>
      <c r="H334" s="285" t="s">
        <v>1</v>
      </c>
      <c r="I334" s="287"/>
      <c r="J334" s="284"/>
      <c r="K334" s="284"/>
      <c r="L334" s="288"/>
      <c r="M334" s="289"/>
      <c r="N334" s="290"/>
      <c r="O334" s="290"/>
      <c r="P334" s="290"/>
      <c r="Q334" s="290"/>
      <c r="R334" s="290"/>
      <c r="S334" s="290"/>
      <c r="T334" s="291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92" t="s">
        <v>175</v>
      </c>
      <c r="AU334" s="292" t="s">
        <v>87</v>
      </c>
      <c r="AV334" s="15" t="s">
        <v>85</v>
      </c>
      <c r="AW334" s="15" t="s">
        <v>34</v>
      </c>
      <c r="AX334" s="15" t="s">
        <v>77</v>
      </c>
      <c r="AY334" s="292" t="s">
        <v>167</v>
      </c>
    </row>
    <row r="335" s="13" customFormat="1">
      <c r="A335" s="13"/>
      <c r="B335" s="249"/>
      <c r="C335" s="250"/>
      <c r="D335" s="251" t="s">
        <v>175</v>
      </c>
      <c r="E335" s="252" t="s">
        <v>1</v>
      </c>
      <c r="F335" s="253" t="s">
        <v>461</v>
      </c>
      <c r="G335" s="250"/>
      <c r="H335" s="254">
        <v>1.48</v>
      </c>
      <c r="I335" s="255"/>
      <c r="J335" s="250"/>
      <c r="K335" s="250"/>
      <c r="L335" s="256"/>
      <c r="M335" s="257"/>
      <c r="N335" s="258"/>
      <c r="O335" s="258"/>
      <c r="P335" s="258"/>
      <c r="Q335" s="258"/>
      <c r="R335" s="258"/>
      <c r="S335" s="258"/>
      <c r="T335" s="259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60" t="s">
        <v>175</v>
      </c>
      <c r="AU335" s="260" t="s">
        <v>87</v>
      </c>
      <c r="AV335" s="13" t="s">
        <v>87</v>
      </c>
      <c r="AW335" s="13" t="s">
        <v>34</v>
      </c>
      <c r="AX335" s="13" t="s">
        <v>77</v>
      </c>
      <c r="AY335" s="260" t="s">
        <v>167</v>
      </c>
    </row>
    <row r="336" s="15" customFormat="1">
      <c r="A336" s="15"/>
      <c r="B336" s="283"/>
      <c r="C336" s="284"/>
      <c r="D336" s="251" t="s">
        <v>175</v>
      </c>
      <c r="E336" s="285" t="s">
        <v>1</v>
      </c>
      <c r="F336" s="286" t="s">
        <v>301</v>
      </c>
      <c r="G336" s="284"/>
      <c r="H336" s="285" t="s">
        <v>1</v>
      </c>
      <c r="I336" s="287"/>
      <c r="J336" s="284"/>
      <c r="K336" s="284"/>
      <c r="L336" s="288"/>
      <c r="M336" s="289"/>
      <c r="N336" s="290"/>
      <c r="O336" s="290"/>
      <c r="P336" s="290"/>
      <c r="Q336" s="290"/>
      <c r="R336" s="290"/>
      <c r="S336" s="290"/>
      <c r="T336" s="291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92" t="s">
        <v>175</v>
      </c>
      <c r="AU336" s="292" t="s">
        <v>87</v>
      </c>
      <c r="AV336" s="15" t="s">
        <v>85</v>
      </c>
      <c r="AW336" s="15" t="s">
        <v>34</v>
      </c>
      <c r="AX336" s="15" t="s">
        <v>77</v>
      </c>
      <c r="AY336" s="292" t="s">
        <v>167</v>
      </c>
    </row>
    <row r="337" s="13" customFormat="1">
      <c r="A337" s="13"/>
      <c r="B337" s="249"/>
      <c r="C337" s="250"/>
      <c r="D337" s="251" t="s">
        <v>175</v>
      </c>
      <c r="E337" s="252" t="s">
        <v>1</v>
      </c>
      <c r="F337" s="253" t="s">
        <v>462</v>
      </c>
      <c r="G337" s="250"/>
      <c r="H337" s="254">
        <v>7.5499999999999998</v>
      </c>
      <c r="I337" s="255"/>
      <c r="J337" s="250"/>
      <c r="K337" s="250"/>
      <c r="L337" s="256"/>
      <c r="M337" s="257"/>
      <c r="N337" s="258"/>
      <c r="O337" s="258"/>
      <c r="P337" s="258"/>
      <c r="Q337" s="258"/>
      <c r="R337" s="258"/>
      <c r="S337" s="258"/>
      <c r="T337" s="259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60" t="s">
        <v>175</v>
      </c>
      <c r="AU337" s="260" t="s">
        <v>87</v>
      </c>
      <c r="AV337" s="13" t="s">
        <v>87</v>
      </c>
      <c r="AW337" s="13" t="s">
        <v>34</v>
      </c>
      <c r="AX337" s="13" t="s">
        <v>77</v>
      </c>
      <c r="AY337" s="260" t="s">
        <v>167</v>
      </c>
    </row>
    <row r="338" s="14" customFormat="1">
      <c r="A338" s="14"/>
      <c r="B338" s="261"/>
      <c r="C338" s="262"/>
      <c r="D338" s="251" t="s">
        <v>175</v>
      </c>
      <c r="E338" s="263" t="s">
        <v>1</v>
      </c>
      <c r="F338" s="264" t="s">
        <v>187</v>
      </c>
      <c r="G338" s="262"/>
      <c r="H338" s="265">
        <v>9.0299999999999994</v>
      </c>
      <c r="I338" s="266"/>
      <c r="J338" s="262"/>
      <c r="K338" s="262"/>
      <c r="L338" s="267"/>
      <c r="M338" s="268"/>
      <c r="N338" s="269"/>
      <c r="O338" s="269"/>
      <c r="P338" s="269"/>
      <c r="Q338" s="269"/>
      <c r="R338" s="269"/>
      <c r="S338" s="269"/>
      <c r="T338" s="270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71" t="s">
        <v>175</v>
      </c>
      <c r="AU338" s="271" t="s">
        <v>87</v>
      </c>
      <c r="AV338" s="14" t="s">
        <v>173</v>
      </c>
      <c r="AW338" s="14" t="s">
        <v>34</v>
      </c>
      <c r="AX338" s="14" t="s">
        <v>85</v>
      </c>
      <c r="AY338" s="271" t="s">
        <v>167</v>
      </c>
    </row>
    <row r="339" s="2" customFormat="1" ht="16.5" customHeight="1">
      <c r="A339" s="39"/>
      <c r="B339" s="40"/>
      <c r="C339" s="235" t="s">
        <v>463</v>
      </c>
      <c r="D339" s="235" t="s">
        <v>169</v>
      </c>
      <c r="E339" s="236" t="s">
        <v>464</v>
      </c>
      <c r="F339" s="237" t="s">
        <v>465</v>
      </c>
      <c r="G339" s="238" t="s">
        <v>172</v>
      </c>
      <c r="H339" s="239">
        <v>43.911999999999999</v>
      </c>
      <c r="I339" s="240"/>
      <c r="J339" s="241">
        <f>ROUND(I339*H339,2)</f>
        <v>0</v>
      </c>
      <c r="K339" s="242"/>
      <c r="L339" s="45"/>
      <c r="M339" s="243" t="s">
        <v>1</v>
      </c>
      <c r="N339" s="244" t="s">
        <v>42</v>
      </c>
      <c r="O339" s="92"/>
      <c r="P339" s="245">
        <f>O339*H339</f>
        <v>0</v>
      </c>
      <c r="Q339" s="245">
        <v>0.0084200000000000004</v>
      </c>
      <c r="R339" s="245">
        <f>Q339*H339</f>
        <v>0.36973904000000002</v>
      </c>
      <c r="S339" s="245">
        <v>0</v>
      </c>
      <c r="T339" s="246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47" t="s">
        <v>173</v>
      </c>
      <c r="AT339" s="247" t="s">
        <v>169</v>
      </c>
      <c r="AU339" s="247" t="s">
        <v>87</v>
      </c>
      <c r="AY339" s="18" t="s">
        <v>167</v>
      </c>
      <c r="BE339" s="248">
        <f>IF(N339="základní",J339,0)</f>
        <v>0</v>
      </c>
      <c r="BF339" s="248">
        <f>IF(N339="snížená",J339,0)</f>
        <v>0</v>
      </c>
      <c r="BG339" s="248">
        <f>IF(N339="zákl. přenesená",J339,0)</f>
        <v>0</v>
      </c>
      <c r="BH339" s="248">
        <f>IF(N339="sníž. přenesená",J339,0)</f>
        <v>0</v>
      </c>
      <c r="BI339" s="248">
        <f>IF(N339="nulová",J339,0)</f>
        <v>0</v>
      </c>
      <c r="BJ339" s="18" t="s">
        <v>85</v>
      </c>
      <c r="BK339" s="248">
        <f>ROUND(I339*H339,2)</f>
        <v>0</v>
      </c>
      <c r="BL339" s="18" t="s">
        <v>173</v>
      </c>
      <c r="BM339" s="247" t="s">
        <v>466</v>
      </c>
    </row>
    <row r="340" s="13" customFormat="1">
      <c r="A340" s="13"/>
      <c r="B340" s="249"/>
      <c r="C340" s="250"/>
      <c r="D340" s="251" t="s">
        <v>175</v>
      </c>
      <c r="E340" s="252" t="s">
        <v>1</v>
      </c>
      <c r="F340" s="253" t="s">
        <v>467</v>
      </c>
      <c r="G340" s="250"/>
      <c r="H340" s="254">
        <v>4.149</v>
      </c>
      <c r="I340" s="255"/>
      <c r="J340" s="250"/>
      <c r="K340" s="250"/>
      <c r="L340" s="256"/>
      <c r="M340" s="257"/>
      <c r="N340" s="258"/>
      <c r="O340" s="258"/>
      <c r="P340" s="258"/>
      <c r="Q340" s="258"/>
      <c r="R340" s="258"/>
      <c r="S340" s="258"/>
      <c r="T340" s="259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60" t="s">
        <v>175</v>
      </c>
      <c r="AU340" s="260" t="s">
        <v>87</v>
      </c>
      <c r="AV340" s="13" t="s">
        <v>87</v>
      </c>
      <c r="AW340" s="13" t="s">
        <v>34</v>
      </c>
      <c r="AX340" s="13" t="s">
        <v>77</v>
      </c>
      <c r="AY340" s="260" t="s">
        <v>167</v>
      </c>
    </row>
    <row r="341" s="13" customFormat="1">
      <c r="A341" s="13"/>
      <c r="B341" s="249"/>
      <c r="C341" s="250"/>
      <c r="D341" s="251" t="s">
        <v>175</v>
      </c>
      <c r="E341" s="252" t="s">
        <v>1</v>
      </c>
      <c r="F341" s="253" t="s">
        <v>468</v>
      </c>
      <c r="G341" s="250"/>
      <c r="H341" s="254">
        <v>1.5529999999999999</v>
      </c>
      <c r="I341" s="255"/>
      <c r="J341" s="250"/>
      <c r="K341" s="250"/>
      <c r="L341" s="256"/>
      <c r="M341" s="257"/>
      <c r="N341" s="258"/>
      <c r="O341" s="258"/>
      <c r="P341" s="258"/>
      <c r="Q341" s="258"/>
      <c r="R341" s="258"/>
      <c r="S341" s="258"/>
      <c r="T341" s="259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60" t="s">
        <v>175</v>
      </c>
      <c r="AU341" s="260" t="s">
        <v>87</v>
      </c>
      <c r="AV341" s="13" t="s">
        <v>87</v>
      </c>
      <c r="AW341" s="13" t="s">
        <v>34</v>
      </c>
      <c r="AX341" s="13" t="s">
        <v>77</v>
      </c>
      <c r="AY341" s="260" t="s">
        <v>167</v>
      </c>
    </row>
    <row r="342" s="13" customFormat="1">
      <c r="A342" s="13"/>
      <c r="B342" s="249"/>
      <c r="C342" s="250"/>
      <c r="D342" s="251" t="s">
        <v>175</v>
      </c>
      <c r="E342" s="252" t="s">
        <v>1</v>
      </c>
      <c r="F342" s="253" t="s">
        <v>469</v>
      </c>
      <c r="G342" s="250"/>
      <c r="H342" s="254">
        <v>1.0349999999999999</v>
      </c>
      <c r="I342" s="255"/>
      <c r="J342" s="250"/>
      <c r="K342" s="250"/>
      <c r="L342" s="256"/>
      <c r="M342" s="257"/>
      <c r="N342" s="258"/>
      <c r="O342" s="258"/>
      <c r="P342" s="258"/>
      <c r="Q342" s="258"/>
      <c r="R342" s="258"/>
      <c r="S342" s="258"/>
      <c r="T342" s="259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60" t="s">
        <v>175</v>
      </c>
      <c r="AU342" s="260" t="s">
        <v>87</v>
      </c>
      <c r="AV342" s="13" t="s">
        <v>87</v>
      </c>
      <c r="AW342" s="13" t="s">
        <v>34</v>
      </c>
      <c r="AX342" s="13" t="s">
        <v>77</v>
      </c>
      <c r="AY342" s="260" t="s">
        <v>167</v>
      </c>
    </row>
    <row r="343" s="13" customFormat="1">
      <c r="A343" s="13"/>
      <c r="B343" s="249"/>
      <c r="C343" s="250"/>
      <c r="D343" s="251" t="s">
        <v>175</v>
      </c>
      <c r="E343" s="252" t="s">
        <v>1</v>
      </c>
      <c r="F343" s="253" t="s">
        <v>470</v>
      </c>
      <c r="G343" s="250"/>
      <c r="H343" s="254">
        <v>1.103</v>
      </c>
      <c r="I343" s="255"/>
      <c r="J343" s="250"/>
      <c r="K343" s="250"/>
      <c r="L343" s="256"/>
      <c r="M343" s="257"/>
      <c r="N343" s="258"/>
      <c r="O343" s="258"/>
      <c r="P343" s="258"/>
      <c r="Q343" s="258"/>
      <c r="R343" s="258"/>
      <c r="S343" s="258"/>
      <c r="T343" s="259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60" t="s">
        <v>175</v>
      </c>
      <c r="AU343" s="260" t="s">
        <v>87</v>
      </c>
      <c r="AV343" s="13" t="s">
        <v>87</v>
      </c>
      <c r="AW343" s="13" t="s">
        <v>34</v>
      </c>
      <c r="AX343" s="13" t="s">
        <v>77</v>
      </c>
      <c r="AY343" s="260" t="s">
        <v>167</v>
      </c>
    </row>
    <row r="344" s="13" customFormat="1">
      <c r="A344" s="13"/>
      <c r="B344" s="249"/>
      <c r="C344" s="250"/>
      <c r="D344" s="251" t="s">
        <v>175</v>
      </c>
      <c r="E344" s="252" t="s">
        <v>1</v>
      </c>
      <c r="F344" s="253" t="s">
        <v>471</v>
      </c>
      <c r="G344" s="250"/>
      <c r="H344" s="254">
        <v>16.155999999999999</v>
      </c>
      <c r="I344" s="255"/>
      <c r="J344" s="250"/>
      <c r="K344" s="250"/>
      <c r="L344" s="256"/>
      <c r="M344" s="257"/>
      <c r="N344" s="258"/>
      <c r="O344" s="258"/>
      <c r="P344" s="258"/>
      <c r="Q344" s="258"/>
      <c r="R344" s="258"/>
      <c r="S344" s="258"/>
      <c r="T344" s="259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60" t="s">
        <v>175</v>
      </c>
      <c r="AU344" s="260" t="s">
        <v>87</v>
      </c>
      <c r="AV344" s="13" t="s">
        <v>87</v>
      </c>
      <c r="AW344" s="13" t="s">
        <v>34</v>
      </c>
      <c r="AX344" s="13" t="s">
        <v>77</v>
      </c>
      <c r="AY344" s="260" t="s">
        <v>167</v>
      </c>
    </row>
    <row r="345" s="13" customFormat="1">
      <c r="A345" s="13"/>
      <c r="B345" s="249"/>
      <c r="C345" s="250"/>
      <c r="D345" s="251" t="s">
        <v>175</v>
      </c>
      <c r="E345" s="252" t="s">
        <v>1</v>
      </c>
      <c r="F345" s="253" t="s">
        <v>472</v>
      </c>
      <c r="G345" s="250"/>
      <c r="H345" s="254">
        <v>7.7199999999999998</v>
      </c>
      <c r="I345" s="255"/>
      <c r="J345" s="250"/>
      <c r="K345" s="250"/>
      <c r="L345" s="256"/>
      <c r="M345" s="257"/>
      <c r="N345" s="258"/>
      <c r="O345" s="258"/>
      <c r="P345" s="258"/>
      <c r="Q345" s="258"/>
      <c r="R345" s="258"/>
      <c r="S345" s="258"/>
      <c r="T345" s="259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60" t="s">
        <v>175</v>
      </c>
      <c r="AU345" s="260" t="s">
        <v>87</v>
      </c>
      <c r="AV345" s="13" t="s">
        <v>87</v>
      </c>
      <c r="AW345" s="13" t="s">
        <v>34</v>
      </c>
      <c r="AX345" s="13" t="s">
        <v>77</v>
      </c>
      <c r="AY345" s="260" t="s">
        <v>167</v>
      </c>
    </row>
    <row r="346" s="13" customFormat="1">
      <c r="A346" s="13"/>
      <c r="B346" s="249"/>
      <c r="C346" s="250"/>
      <c r="D346" s="251" t="s">
        <v>175</v>
      </c>
      <c r="E346" s="252" t="s">
        <v>1</v>
      </c>
      <c r="F346" s="253" t="s">
        <v>473</v>
      </c>
      <c r="G346" s="250"/>
      <c r="H346" s="254">
        <v>7.016</v>
      </c>
      <c r="I346" s="255"/>
      <c r="J346" s="250"/>
      <c r="K346" s="250"/>
      <c r="L346" s="256"/>
      <c r="M346" s="257"/>
      <c r="N346" s="258"/>
      <c r="O346" s="258"/>
      <c r="P346" s="258"/>
      <c r="Q346" s="258"/>
      <c r="R346" s="258"/>
      <c r="S346" s="258"/>
      <c r="T346" s="259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60" t="s">
        <v>175</v>
      </c>
      <c r="AU346" s="260" t="s">
        <v>87</v>
      </c>
      <c r="AV346" s="13" t="s">
        <v>87</v>
      </c>
      <c r="AW346" s="13" t="s">
        <v>34</v>
      </c>
      <c r="AX346" s="13" t="s">
        <v>77</v>
      </c>
      <c r="AY346" s="260" t="s">
        <v>167</v>
      </c>
    </row>
    <row r="347" s="13" customFormat="1">
      <c r="A347" s="13"/>
      <c r="B347" s="249"/>
      <c r="C347" s="250"/>
      <c r="D347" s="251" t="s">
        <v>175</v>
      </c>
      <c r="E347" s="252" t="s">
        <v>1</v>
      </c>
      <c r="F347" s="253" t="s">
        <v>474</v>
      </c>
      <c r="G347" s="250"/>
      <c r="H347" s="254">
        <v>2.52</v>
      </c>
      <c r="I347" s="255"/>
      <c r="J347" s="250"/>
      <c r="K347" s="250"/>
      <c r="L347" s="256"/>
      <c r="M347" s="257"/>
      <c r="N347" s="258"/>
      <c r="O347" s="258"/>
      <c r="P347" s="258"/>
      <c r="Q347" s="258"/>
      <c r="R347" s="258"/>
      <c r="S347" s="258"/>
      <c r="T347" s="259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60" t="s">
        <v>175</v>
      </c>
      <c r="AU347" s="260" t="s">
        <v>87</v>
      </c>
      <c r="AV347" s="13" t="s">
        <v>87</v>
      </c>
      <c r="AW347" s="13" t="s">
        <v>34</v>
      </c>
      <c r="AX347" s="13" t="s">
        <v>77</v>
      </c>
      <c r="AY347" s="260" t="s">
        <v>167</v>
      </c>
    </row>
    <row r="348" s="13" customFormat="1">
      <c r="A348" s="13"/>
      <c r="B348" s="249"/>
      <c r="C348" s="250"/>
      <c r="D348" s="251" t="s">
        <v>175</v>
      </c>
      <c r="E348" s="252" t="s">
        <v>1</v>
      </c>
      <c r="F348" s="253" t="s">
        <v>475</v>
      </c>
      <c r="G348" s="250"/>
      <c r="H348" s="254">
        <v>0.85999999999999999</v>
      </c>
      <c r="I348" s="255"/>
      <c r="J348" s="250"/>
      <c r="K348" s="250"/>
      <c r="L348" s="256"/>
      <c r="M348" s="257"/>
      <c r="N348" s="258"/>
      <c r="O348" s="258"/>
      <c r="P348" s="258"/>
      <c r="Q348" s="258"/>
      <c r="R348" s="258"/>
      <c r="S348" s="258"/>
      <c r="T348" s="259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60" t="s">
        <v>175</v>
      </c>
      <c r="AU348" s="260" t="s">
        <v>87</v>
      </c>
      <c r="AV348" s="13" t="s">
        <v>87</v>
      </c>
      <c r="AW348" s="13" t="s">
        <v>34</v>
      </c>
      <c r="AX348" s="13" t="s">
        <v>77</v>
      </c>
      <c r="AY348" s="260" t="s">
        <v>167</v>
      </c>
    </row>
    <row r="349" s="13" customFormat="1">
      <c r="A349" s="13"/>
      <c r="B349" s="249"/>
      <c r="C349" s="250"/>
      <c r="D349" s="251" t="s">
        <v>175</v>
      </c>
      <c r="E349" s="252" t="s">
        <v>1</v>
      </c>
      <c r="F349" s="253" t="s">
        <v>476</v>
      </c>
      <c r="G349" s="250"/>
      <c r="H349" s="254">
        <v>1.8</v>
      </c>
      <c r="I349" s="255"/>
      <c r="J349" s="250"/>
      <c r="K349" s="250"/>
      <c r="L349" s="256"/>
      <c r="M349" s="257"/>
      <c r="N349" s="258"/>
      <c r="O349" s="258"/>
      <c r="P349" s="258"/>
      <c r="Q349" s="258"/>
      <c r="R349" s="258"/>
      <c r="S349" s="258"/>
      <c r="T349" s="259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60" t="s">
        <v>175</v>
      </c>
      <c r="AU349" s="260" t="s">
        <v>87</v>
      </c>
      <c r="AV349" s="13" t="s">
        <v>87</v>
      </c>
      <c r="AW349" s="13" t="s">
        <v>34</v>
      </c>
      <c r="AX349" s="13" t="s">
        <v>77</v>
      </c>
      <c r="AY349" s="260" t="s">
        <v>167</v>
      </c>
    </row>
    <row r="350" s="14" customFormat="1">
      <c r="A350" s="14"/>
      <c r="B350" s="261"/>
      <c r="C350" s="262"/>
      <c r="D350" s="251" t="s">
        <v>175</v>
      </c>
      <c r="E350" s="263" t="s">
        <v>1</v>
      </c>
      <c r="F350" s="264" t="s">
        <v>187</v>
      </c>
      <c r="G350" s="262"/>
      <c r="H350" s="265">
        <v>43.911999999999999</v>
      </c>
      <c r="I350" s="266"/>
      <c r="J350" s="262"/>
      <c r="K350" s="262"/>
      <c r="L350" s="267"/>
      <c r="M350" s="268"/>
      <c r="N350" s="269"/>
      <c r="O350" s="269"/>
      <c r="P350" s="269"/>
      <c r="Q350" s="269"/>
      <c r="R350" s="269"/>
      <c r="S350" s="269"/>
      <c r="T350" s="270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71" t="s">
        <v>175</v>
      </c>
      <c r="AU350" s="271" t="s">
        <v>87</v>
      </c>
      <c r="AV350" s="14" t="s">
        <v>173</v>
      </c>
      <c r="AW350" s="14" t="s">
        <v>34</v>
      </c>
      <c r="AX350" s="14" t="s">
        <v>85</v>
      </c>
      <c r="AY350" s="271" t="s">
        <v>167</v>
      </c>
    </row>
    <row r="351" s="2" customFormat="1" ht="16.5" customHeight="1">
      <c r="A351" s="39"/>
      <c r="B351" s="40"/>
      <c r="C351" s="235" t="s">
        <v>477</v>
      </c>
      <c r="D351" s="235" t="s">
        <v>169</v>
      </c>
      <c r="E351" s="236" t="s">
        <v>478</v>
      </c>
      <c r="F351" s="237" t="s">
        <v>479</v>
      </c>
      <c r="G351" s="238" t="s">
        <v>172</v>
      </c>
      <c r="H351" s="239">
        <v>43.911999999999999</v>
      </c>
      <c r="I351" s="240"/>
      <c r="J351" s="241">
        <f>ROUND(I351*H351,2)</f>
        <v>0</v>
      </c>
      <c r="K351" s="242"/>
      <c r="L351" s="45"/>
      <c r="M351" s="243" t="s">
        <v>1</v>
      </c>
      <c r="N351" s="244" t="s">
        <v>42</v>
      </c>
      <c r="O351" s="92"/>
      <c r="P351" s="245">
        <f>O351*H351</f>
        <v>0</v>
      </c>
      <c r="Q351" s="245">
        <v>0</v>
      </c>
      <c r="R351" s="245">
        <f>Q351*H351</f>
        <v>0</v>
      </c>
      <c r="S351" s="245">
        <v>0</v>
      </c>
      <c r="T351" s="246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47" t="s">
        <v>173</v>
      </c>
      <c r="AT351" s="247" t="s">
        <v>169</v>
      </c>
      <c r="AU351" s="247" t="s">
        <v>87</v>
      </c>
      <c r="AY351" s="18" t="s">
        <v>167</v>
      </c>
      <c r="BE351" s="248">
        <f>IF(N351="základní",J351,0)</f>
        <v>0</v>
      </c>
      <c r="BF351" s="248">
        <f>IF(N351="snížená",J351,0)</f>
        <v>0</v>
      </c>
      <c r="BG351" s="248">
        <f>IF(N351="zákl. přenesená",J351,0)</f>
        <v>0</v>
      </c>
      <c r="BH351" s="248">
        <f>IF(N351="sníž. přenesená",J351,0)</f>
        <v>0</v>
      </c>
      <c r="BI351" s="248">
        <f>IF(N351="nulová",J351,0)</f>
        <v>0</v>
      </c>
      <c r="BJ351" s="18" t="s">
        <v>85</v>
      </c>
      <c r="BK351" s="248">
        <f>ROUND(I351*H351,2)</f>
        <v>0</v>
      </c>
      <c r="BL351" s="18" t="s">
        <v>173</v>
      </c>
      <c r="BM351" s="247" t="s">
        <v>480</v>
      </c>
    </row>
    <row r="352" s="2" customFormat="1" ht="24.15" customHeight="1">
      <c r="A352" s="39"/>
      <c r="B352" s="40"/>
      <c r="C352" s="235" t="s">
        <v>481</v>
      </c>
      <c r="D352" s="235" t="s">
        <v>169</v>
      </c>
      <c r="E352" s="236" t="s">
        <v>482</v>
      </c>
      <c r="F352" s="237" t="s">
        <v>483</v>
      </c>
      <c r="G352" s="238" t="s">
        <v>214</v>
      </c>
      <c r="H352" s="239">
        <v>1.1739999999999999</v>
      </c>
      <c r="I352" s="240"/>
      <c r="J352" s="241">
        <f>ROUND(I352*H352,2)</f>
        <v>0</v>
      </c>
      <c r="K352" s="242"/>
      <c r="L352" s="45"/>
      <c r="M352" s="243" t="s">
        <v>1</v>
      </c>
      <c r="N352" s="244" t="s">
        <v>42</v>
      </c>
      <c r="O352" s="92"/>
      <c r="P352" s="245">
        <f>O352*H352</f>
        <v>0</v>
      </c>
      <c r="Q352" s="245">
        <v>1.05291</v>
      </c>
      <c r="R352" s="245">
        <f>Q352*H352</f>
        <v>1.2361163399999999</v>
      </c>
      <c r="S352" s="245">
        <v>0</v>
      </c>
      <c r="T352" s="246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47" t="s">
        <v>173</v>
      </c>
      <c r="AT352" s="247" t="s">
        <v>169</v>
      </c>
      <c r="AU352" s="247" t="s">
        <v>87</v>
      </c>
      <c r="AY352" s="18" t="s">
        <v>167</v>
      </c>
      <c r="BE352" s="248">
        <f>IF(N352="základní",J352,0)</f>
        <v>0</v>
      </c>
      <c r="BF352" s="248">
        <f>IF(N352="snížená",J352,0)</f>
        <v>0</v>
      </c>
      <c r="BG352" s="248">
        <f>IF(N352="zákl. přenesená",J352,0)</f>
        <v>0</v>
      </c>
      <c r="BH352" s="248">
        <f>IF(N352="sníž. přenesená",J352,0)</f>
        <v>0</v>
      </c>
      <c r="BI352" s="248">
        <f>IF(N352="nulová",J352,0)</f>
        <v>0</v>
      </c>
      <c r="BJ352" s="18" t="s">
        <v>85</v>
      </c>
      <c r="BK352" s="248">
        <f>ROUND(I352*H352,2)</f>
        <v>0</v>
      </c>
      <c r="BL352" s="18" t="s">
        <v>173</v>
      </c>
      <c r="BM352" s="247" t="s">
        <v>484</v>
      </c>
    </row>
    <row r="353" s="13" customFormat="1">
      <c r="A353" s="13"/>
      <c r="B353" s="249"/>
      <c r="C353" s="250"/>
      <c r="D353" s="251" t="s">
        <v>175</v>
      </c>
      <c r="E353" s="252" t="s">
        <v>1</v>
      </c>
      <c r="F353" s="253" t="s">
        <v>485</v>
      </c>
      <c r="G353" s="250"/>
      <c r="H353" s="254">
        <v>1.1739999999999999</v>
      </c>
      <c r="I353" s="255"/>
      <c r="J353" s="250"/>
      <c r="K353" s="250"/>
      <c r="L353" s="256"/>
      <c r="M353" s="257"/>
      <c r="N353" s="258"/>
      <c r="O353" s="258"/>
      <c r="P353" s="258"/>
      <c r="Q353" s="258"/>
      <c r="R353" s="258"/>
      <c r="S353" s="258"/>
      <c r="T353" s="259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60" t="s">
        <v>175</v>
      </c>
      <c r="AU353" s="260" t="s">
        <v>87</v>
      </c>
      <c r="AV353" s="13" t="s">
        <v>87</v>
      </c>
      <c r="AW353" s="13" t="s">
        <v>34</v>
      </c>
      <c r="AX353" s="13" t="s">
        <v>85</v>
      </c>
      <c r="AY353" s="260" t="s">
        <v>167</v>
      </c>
    </row>
    <row r="354" s="2" customFormat="1" ht="24.15" customHeight="1">
      <c r="A354" s="39"/>
      <c r="B354" s="40"/>
      <c r="C354" s="235" t="s">
        <v>486</v>
      </c>
      <c r="D354" s="235" t="s">
        <v>169</v>
      </c>
      <c r="E354" s="236" t="s">
        <v>487</v>
      </c>
      <c r="F354" s="237" t="s">
        <v>488</v>
      </c>
      <c r="G354" s="238" t="s">
        <v>340</v>
      </c>
      <c r="H354" s="239">
        <v>1</v>
      </c>
      <c r="I354" s="240"/>
      <c r="J354" s="241">
        <f>ROUND(I354*H354,2)</f>
        <v>0</v>
      </c>
      <c r="K354" s="242"/>
      <c r="L354" s="45"/>
      <c r="M354" s="243" t="s">
        <v>1</v>
      </c>
      <c r="N354" s="244" t="s">
        <v>42</v>
      </c>
      <c r="O354" s="92"/>
      <c r="P354" s="245">
        <f>O354*H354</f>
        <v>0</v>
      </c>
      <c r="Q354" s="245">
        <v>6.1630000000000003</v>
      </c>
      <c r="R354" s="245">
        <f>Q354*H354</f>
        <v>6.1630000000000003</v>
      </c>
      <c r="S354" s="245">
        <v>0</v>
      </c>
      <c r="T354" s="246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47" t="s">
        <v>173</v>
      </c>
      <c r="AT354" s="247" t="s">
        <v>169</v>
      </c>
      <c r="AU354" s="247" t="s">
        <v>87</v>
      </c>
      <c r="AY354" s="18" t="s">
        <v>167</v>
      </c>
      <c r="BE354" s="248">
        <f>IF(N354="základní",J354,0)</f>
        <v>0</v>
      </c>
      <c r="BF354" s="248">
        <f>IF(N354="snížená",J354,0)</f>
        <v>0</v>
      </c>
      <c r="BG354" s="248">
        <f>IF(N354="zákl. přenesená",J354,0)</f>
        <v>0</v>
      </c>
      <c r="BH354" s="248">
        <f>IF(N354="sníž. přenesená",J354,0)</f>
        <v>0</v>
      </c>
      <c r="BI354" s="248">
        <f>IF(N354="nulová",J354,0)</f>
        <v>0</v>
      </c>
      <c r="BJ354" s="18" t="s">
        <v>85</v>
      </c>
      <c r="BK354" s="248">
        <f>ROUND(I354*H354,2)</f>
        <v>0</v>
      </c>
      <c r="BL354" s="18" t="s">
        <v>173</v>
      </c>
      <c r="BM354" s="247" t="s">
        <v>489</v>
      </c>
    </row>
    <row r="355" s="2" customFormat="1" ht="24.15" customHeight="1">
      <c r="A355" s="39"/>
      <c r="B355" s="40"/>
      <c r="C355" s="235" t="s">
        <v>490</v>
      </c>
      <c r="D355" s="235" t="s">
        <v>169</v>
      </c>
      <c r="E355" s="236" t="s">
        <v>491</v>
      </c>
      <c r="F355" s="237" t="s">
        <v>492</v>
      </c>
      <c r="G355" s="238" t="s">
        <v>172</v>
      </c>
      <c r="H355" s="239">
        <v>3.194</v>
      </c>
      <c r="I355" s="240"/>
      <c r="J355" s="241">
        <f>ROUND(I355*H355,2)</f>
        <v>0</v>
      </c>
      <c r="K355" s="242"/>
      <c r="L355" s="45"/>
      <c r="M355" s="243" t="s">
        <v>1</v>
      </c>
      <c r="N355" s="244" t="s">
        <v>42</v>
      </c>
      <c r="O355" s="92"/>
      <c r="P355" s="245">
        <f>O355*H355</f>
        <v>0</v>
      </c>
      <c r="Q355" s="245">
        <v>0.37175000000000002</v>
      </c>
      <c r="R355" s="245">
        <f>Q355*H355</f>
        <v>1.1873695</v>
      </c>
      <c r="S355" s="245">
        <v>0</v>
      </c>
      <c r="T355" s="246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47" t="s">
        <v>173</v>
      </c>
      <c r="AT355" s="247" t="s">
        <v>169</v>
      </c>
      <c r="AU355" s="247" t="s">
        <v>87</v>
      </c>
      <c r="AY355" s="18" t="s">
        <v>167</v>
      </c>
      <c r="BE355" s="248">
        <f>IF(N355="základní",J355,0)</f>
        <v>0</v>
      </c>
      <c r="BF355" s="248">
        <f>IF(N355="snížená",J355,0)</f>
        <v>0</v>
      </c>
      <c r="BG355" s="248">
        <f>IF(N355="zákl. přenesená",J355,0)</f>
        <v>0</v>
      </c>
      <c r="BH355" s="248">
        <f>IF(N355="sníž. přenesená",J355,0)</f>
        <v>0</v>
      </c>
      <c r="BI355" s="248">
        <f>IF(N355="nulová",J355,0)</f>
        <v>0</v>
      </c>
      <c r="BJ355" s="18" t="s">
        <v>85</v>
      </c>
      <c r="BK355" s="248">
        <f>ROUND(I355*H355,2)</f>
        <v>0</v>
      </c>
      <c r="BL355" s="18" t="s">
        <v>173</v>
      </c>
      <c r="BM355" s="247" t="s">
        <v>493</v>
      </c>
    </row>
    <row r="356" s="15" customFormat="1">
      <c r="A356" s="15"/>
      <c r="B356" s="283"/>
      <c r="C356" s="284"/>
      <c r="D356" s="251" t="s">
        <v>175</v>
      </c>
      <c r="E356" s="285" t="s">
        <v>1</v>
      </c>
      <c r="F356" s="286" t="s">
        <v>494</v>
      </c>
      <c r="G356" s="284"/>
      <c r="H356" s="285" t="s">
        <v>1</v>
      </c>
      <c r="I356" s="287"/>
      <c r="J356" s="284"/>
      <c r="K356" s="284"/>
      <c r="L356" s="288"/>
      <c r="M356" s="289"/>
      <c r="N356" s="290"/>
      <c r="O356" s="290"/>
      <c r="P356" s="290"/>
      <c r="Q356" s="290"/>
      <c r="R356" s="290"/>
      <c r="S356" s="290"/>
      <c r="T356" s="291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92" t="s">
        <v>175</v>
      </c>
      <c r="AU356" s="292" t="s">
        <v>87</v>
      </c>
      <c r="AV356" s="15" t="s">
        <v>85</v>
      </c>
      <c r="AW356" s="15" t="s">
        <v>34</v>
      </c>
      <c r="AX356" s="15" t="s">
        <v>77</v>
      </c>
      <c r="AY356" s="292" t="s">
        <v>167</v>
      </c>
    </row>
    <row r="357" s="13" customFormat="1">
      <c r="A357" s="13"/>
      <c r="B357" s="249"/>
      <c r="C357" s="250"/>
      <c r="D357" s="251" t="s">
        <v>175</v>
      </c>
      <c r="E357" s="252" t="s">
        <v>1</v>
      </c>
      <c r="F357" s="253" t="s">
        <v>495</v>
      </c>
      <c r="G357" s="250"/>
      <c r="H357" s="254">
        <v>3.194</v>
      </c>
      <c r="I357" s="255"/>
      <c r="J357" s="250"/>
      <c r="K357" s="250"/>
      <c r="L357" s="256"/>
      <c r="M357" s="257"/>
      <c r="N357" s="258"/>
      <c r="O357" s="258"/>
      <c r="P357" s="258"/>
      <c r="Q357" s="258"/>
      <c r="R357" s="258"/>
      <c r="S357" s="258"/>
      <c r="T357" s="259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60" t="s">
        <v>175</v>
      </c>
      <c r="AU357" s="260" t="s">
        <v>87</v>
      </c>
      <c r="AV357" s="13" t="s">
        <v>87</v>
      </c>
      <c r="AW357" s="13" t="s">
        <v>34</v>
      </c>
      <c r="AX357" s="13" t="s">
        <v>85</v>
      </c>
      <c r="AY357" s="260" t="s">
        <v>167</v>
      </c>
    </row>
    <row r="358" s="12" customFormat="1" ht="22.8" customHeight="1">
      <c r="A358" s="12"/>
      <c r="B358" s="219"/>
      <c r="C358" s="220"/>
      <c r="D358" s="221" t="s">
        <v>76</v>
      </c>
      <c r="E358" s="233" t="s">
        <v>201</v>
      </c>
      <c r="F358" s="233" t="s">
        <v>496</v>
      </c>
      <c r="G358" s="220"/>
      <c r="H358" s="220"/>
      <c r="I358" s="223"/>
      <c r="J358" s="234">
        <f>BK358</f>
        <v>0</v>
      </c>
      <c r="K358" s="220"/>
      <c r="L358" s="225"/>
      <c r="M358" s="226"/>
      <c r="N358" s="227"/>
      <c r="O358" s="227"/>
      <c r="P358" s="228">
        <f>SUM(P359:P485)</f>
        <v>0</v>
      </c>
      <c r="Q358" s="227"/>
      <c r="R358" s="228">
        <f>SUM(R359:R485)</f>
        <v>52.590149060000002</v>
      </c>
      <c r="S358" s="227"/>
      <c r="T358" s="229">
        <f>SUM(T359:T485)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30" t="s">
        <v>85</v>
      </c>
      <c r="AT358" s="231" t="s">
        <v>76</v>
      </c>
      <c r="AU358" s="231" t="s">
        <v>85</v>
      </c>
      <c r="AY358" s="230" t="s">
        <v>167</v>
      </c>
      <c r="BK358" s="232">
        <f>SUM(BK359:BK485)</f>
        <v>0</v>
      </c>
    </row>
    <row r="359" s="2" customFormat="1" ht="24.15" customHeight="1">
      <c r="A359" s="39"/>
      <c r="B359" s="40"/>
      <c r="C359" s="235" t="s">
        <v>497</v>
      </c>
      <c r="D359" s="235" t="s">
        <v>169</v>
      </c>
      <c r="E359" s="236" t="s">
        <v>498</v>
      </c>
      <c r="F359" s="237" t="s">
        <v>499</v>
      </c>
      <c r="G359" s="238" t="s">
        <v>172</v>
      </c>
      <c r="H359" s="239">
        <v>8.2799999999999994</v>
      </c>
      <c r="I359" s="240"/>
      <c r="J359" s="241">
        <f>ROUND(I359*H359,2)</f>
        <v>0</v>
      </c>
      <c r="K359" s="242"/>
      <c r="L359" s="45"/>
      <c r="M359" s="243" t="s">
        <v>1</v>
      </c>
      <c r="N359" s="244" t="s">
        <v>42</v>
      </c>
      <c r="O359" s="92"/>
      <c r="P359" s="245">
        <f>O359*H359</f>
        <v>0</v>
      </c>
      <c r="Q359" s="245">
        <v>0.0073499999999999998</v>
      </c>
      <c r="R359" s="245">
        <f>Q359*H359</f>
        <v>0.060857999999999995</v>
      </c>
      <c r="S359" s="245">
        <v>0</v>
      </c>
      <c r="T359" s="246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47" t="s">
        <v>173</v>
      </c>
      <c r="AT359" s="247" t="s">
        <v>169</v>
      </c>
      <c r="AU359" s="247" t="s">
        <v>87</v>
      </c>
      <c r="AY359" s="18" t="s">
        <v>167</v>
      </c>
      <c r="BE359" s="248">
        <f>IF(N359="základní",J359,0)</f>
        <v>0</v>
      </c>
      <c r="BF359" s="248">
        <f>IF(N359="snížená",J359,0)</f>
        <v>0</v>
      </c>
      <c r="BG359" s="248">
        <f>IF(N359="zákl. přenesená",J359,0)</f>
        <v>0</v>
      </c>
      <c r="BH359" s="248">
        <f>IF(N359="sníž. přenesená",J359,0)</f>
        <v>0</v>
      </c>
      <c r="BI359" s="248">
        <f>IF(N359="nulová",J359,0)</f>
        <v>0</v>
      </c>
      <c r="BJ359" s="18" t="s">
        <v>85</v>
      </c>
      <c r="BK359" s="248">
        <f>ROUND(I359*H359,2)</f>
        <v>0</v>
      </c>
      <c r="BL359" s="18" t="s">
        <v>173</v>
      </c>
      <c r="BM359" s="247" t="s">
        <v>500</v>
      </c>
    </row>
    <row r="360" s="2" customFormat="1" ht="24.15" customHeight="1">
      <c r="A360" s="39"/>
      <c r="B360" s="40"/>
      <c r="C360" s="235" t="s">
        <v>501</v>
      </c>
      <c r="D360" s="235" t="s">
        <v>169</v>
      </c>
      <c r="E360" s="236" t="s">
        <v>502</v>
      </c>
      <c r="F360" s="237" t="s">
        <v>503</v>
      </c>
      <c r="G360" s="238" t="s">
        <v>172</v>
      </c>
      <c r="H360" s="239">
        <v>8.2799999999999994</v>
      </c>
      <c r="I360" s="240"/>
      <c r="J360" s="241">
        <f>ROUND(I360*H360,2)</f>
        <v>0</v>
      </c>
      <c r="K360" s="242"/>
      <c r="L360" s="45"/>
      <c r="M360" s="243" t="s">
        <v>1</v>
      </c>
      <c r="N360" s="244" t="s">
        <v>42</v>
      </c>
      <c r="O360" s="92"/>
      <c r="P360" s="245">
        <f>O360*H360</f>
        <v>0</v>
      </c>
      <c r="Q360" s="245">
        <v>0.018380000000000001</v>
      </c>
      <c r="R360" s="245">
        <f>Q360*H360</f>
        <v>0.1521864</v>
      </c>
      <c r="S360" s="245">
        <v>0</v>
      </c>
      <c r="T360" s="246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47" t="s">
        <v>173</v>
      </c>
      <c r="AT360" s="247" t="s">
        <v>169</v>
      </c>
      <c r="AU360" s="247" t="s">
        <v>87</v>
      </c>
      <c r="AY360" s="18" t="s">
        <v>167</v>
      </c>
      <c r="BE360" s="248">
        <f>IF(N360="základní",J360,0)</f>
        <v>0</v>
      </c>
      <c r="BF360" s="248">
        <f>IF(N360="snížená",J360,0)</f>
        <v>0</v>
      </c>
      <c r="BG360" s="248">
        <f>IF(N360="zákl. přenesená",J360,0)</f>
        <v>0</v>
      </c>
      <c r="BH360" s="248">
        <f>IF(N360="sníž. přenesená",J360,0)</f>
        <v>0</v>
      </c>
      <c r="BI360" s="248">
        <f>IF(N360="nulová",J360,0)</f>
        <v>0</v>
      </c>
      <c r="BJ360" s="18" t="s">
        <v>85</v>
      </c>
      <c r="BK360" s="248">
        <f>ROUND(I360*H360,2)</f>
        <v>0</v>
      </c>
      <c r="BL360" s="18" t="s">
        <v>173</v>
      </c>
      <c r="BM360" s="247" t="s">
        <v>504</v>
      </c>
    </row>
    <row r="361" s="15" customFormat="1">
      <c r="A361" s="15"/>
      <c r="B361" s="283"/>
      <c r="C361" s="284"/>
      <c r="D361" s="251" t="s">
        <v>175</v>
      </c>
      <c r="E361" s="285" t="s">
        <v>1</v>
      </c>
      <c r="F361" s="286" t="s">
        <v>299</v>
      </c>
      <c r="G361" s="284"/>
      <c r="H361" s="285" t="s">
        <v>1</v>
      </c>
      <c r="I361" s="287"/>
      <c r="J361" s="284"/>
      <c r="K361" s="284"/>
      <c r="L361" s="288"/>
      <c r="M361" s="289"/>
      <c r="N361" s="290"/>
      <c r="O361" s="290"/>
      <c r="P361" s="290"/>
      <c r="Q361" s="290"/>
      <c r="R361" s="290"/>
      <c r="S361" s="290"/>
      <c r="T361" s="291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92" t="s">
        <v>175</v>
      </c>
      <c r="AU361" s="292" t="s">
        <v>87</v>
      </c>
      <c r="AV361" s="15" t="s">
        <v>85</v>
      </c>
      <c r="AW361" s="15" t="s">
        <v>34</v>
      </c>
      <c r="AX361" s="15" t="s">
        <v>77</v>
      </c>
      <c r="AY361" s="292" t="s">
        <v>167</v>
      </c>
    </row>
    <row r="362" s="13" customFormat="1">
      <c r="A362" s="13"/>
      <c r="B362" s="249"/>
      <c r="C362" s="250"/>
      <c r="D362" s="251" t="s">
        <v>175</v>
      </c>
      <c r="E362" s="252" t="s">
        <v>1</v>
      </c>
      <c r="F362" s="253" t="s">
        <v>505</v>
      </c>
      <c r="G362" s="250"/>
      <c r="H362" s="254">
        <v>8.2799999999999994</v>
      </c>
      <c r="I362" s="255"/>
      <c r="J362" s="250"/>
      <c r="K362" s="250"/>
      <c r="L362" s="256"/>
      <c r="M362" s="257"/>
      <c r="N362" s="258"/>
      <c r="O362" s="258"/>
      <c r="P362" s="258"/>
      <c r="Q362" s="258"/>
      <c r="R362" s="258"/>
      <c r="S362" s="258"/>
      <c r="T362" s="259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60" t="s">
        <v>175</v>
      </c>
      <c r="AU362" s="260" t="s">
        <v>87</v>
      </c>
      <c r="AV362" s="13" t="s">
        <v>87</v>
      </c>
      <c r="AW362" s="13" t="s">
        <v>34</v>
      </c>
      <c r="AX362" s="13" t="s">
        <v>77</v>
      </c>
      <c r="AY362" s="260" t="s">
        <v>167</v>
      </c>
    </row>
    <row r="363" s="14" customFormat="1">
      <c r="A363" s="14"/>
      <c r="B363" s="261"/>
      <c r="C363" s="262"/>
      <c r="D363" s="251" t="s">
        <v>175</v>
      </c>
      <c r="E363" s="263" t="s">
        <v>1</v>
      </c>
      <c r="F363" s="264" t="s">
        <v>187</v>
      </c>
      <c r="G363" s="262"/>
      <c r="H363" s="265">
        <v>8.2799999999999994</v>
      </c>
      <c r="I363" s="266"/>
      <c r="J363" s="262"/>
      <c r="K363" s="262"/>
      <c r="L363" s="267"/>
      <c r="M363" s="268"/>
      <c r="N363" s="269"/>
      <c r="O363" s="269"/>
      <c r="P363" s="269"/>
      <c r="Q363" s="269"/>
      <c r="R363" s="269"/>
      <c r="S363" s="269"/>
      <c r="T363" s="270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71" t="s">
        <v>175</v>
      </c>
      <c r="AU363" s="271" t="s">
        <v>87</v>
      </c>
      <c r="AV363" s="14" t="s">
        <v>173</v>
      </c>
      <c r="AW363" s="14" t="s">
        <v>34</v>
      </c>
      <c r="AX363" s="14" t="s">
        <v>85</v>
      </c>
      <c r="AY363" s="271" t="s">
        <v>167</v>
      </c>
    </row>
    <row r="364" s="2" customFormat="1" ht="24.15" customHeight="1">
      <c r="A364" s="39"/>
      <c r="B364" s="40"/>
      <c r="C364" s="235" t="s">
        <v>506</v>
      </c>
      <c r="D364" s="235" t="s">
        <v>169</v>
      </c>
      <c r="E364" s="236" t="s">
        <v>507</v>
      </c>
      <c r="F364" s="237" t="s">
        <v>508</v>
      </c>
      <c r="G364" s="238" t="s">
        <v>172</v>
      </c>
      <c r="H364" s="239">
        <v>234.05099999999999</v>
      </c>
      <c r="I364" s="240"/>
      <c r="J364" s="241">
        <f>ROUND(I364*H364,2)</f>
        <v>0</v>
      </c>
      <c r="K364" s="242"/>
      <c r="L364" s="45"/>
      <c r="M364" s="243" t="s">
        <v>1</v>
      </c>
      <c r="N364" s="244" t="s">
        <v>42</v>
      </c>
      <c r="O364" s="92"/>
      <c r="P364" s="245">
        <f>O364*H364</f>
        <v>0</v>
      </c>
      <c r="Q364" s="245">
        <v>0.0073499999999999998</v>
      </c>
      <c r="R364" s="245">
        <f>Q364*H364</f>
        <v>1.7202748499999998</v>
      </c>
      <c r="S364" s="245">
        <v>0</v>
      </c>
      <c r="T364" s="246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47" t="s">
        <v>173</v>
      </c>
      <c r="AT364" s="247" t="s">
        <v>169</v>
      </c>
      <c r="AU364" s="247" t="s">
        <v>87</v>
      </c>
      <c r="AY364" s="18" t="s">
        <v>167</v>
      </c>
      <c r="BE364" s="248">
        <f>IF(N364="základní",J364,0)</f>
        <v>0</v>
      </c>
      <c r="BF364" s="248">
        <f>IF(N364="snížená",J364,0)</f>
        <v>0</v>
      </c>
      <c r="BG364" s="248">
        <f>IF(N364="zákl. přenesená",J364,0)</f>
        <v>0</v>
      </c>
      <c r="BH364" s="248">
        <f>IF(N364="sníž. přenesená",J364,0)</f>
        <v>0</v>
      </c>
      <c r="BI364" s="248">
        <f>IF(N364="nulová",J364,0)</f>
        <v>0</v>
      </c>
      <c r="BJ364" s="18" t="s">
        <v>85</v>
      </c>
      <c r="BK364" s="248">
        <f>ROUND(I364*H364,2)</f>
        <v>0</v>
      </c>
      <c r="BL364" s="18" t="s">
        <v>173</v>
      </c>
      <c r="BM364" s="247" t="s">
        <v>509</v>
      </c>
    </row>
    <row r="365" s="13" customFormat="1">
      <c r="A365" s="13"/>
      <c r="B365" s="249"/>
      <c r="C365" s="250"/>
      <c r="D365" s="251" t="s">
        <v>175</v>
      </c>
      <c r="E365" s="252" t="s">
        <v>1</v>
      </c>
      <c r="F365" s="253" t="s">
        <v>510</v>
      </c>
      <c r="G365" s="250"/>
      <c r="H365" s="254">
        <v>234.05099999999999</v>
      </c>
      <c r="I365" s="255"/>
      <c r="J365" s="250"/>
      <c r="K365" s="250"/>
      <c r="L365" s="256"/>
      <c r="M365" s="257"/>
      <c r="N365" s="258"/>
      <c r="O365" s="258"/>
      <c r="P365" s="258"/>
      <c r="Q365" s="258"/>
      <c r="R365" s="258"/>
      <c r="S365" s="258"/>
      <c r="T365" s="259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60" t="s">
        <v>175</v>
      </c>
      <c r="AU365" s="260" t="s">
        <v>87</v>
      </c>
      <c r="AV365" s="13" t="s">
        <v>87</v>
      </c>
      <c r="AW365" s="13" t="s">
        <v>34</v>
      </c>
      <c r="AX365" s="13" t="s">
        <v>85</v>
      </c>
      <c r="AY365" s="260" t="s">
        <v>167</v>
      </c>
    </row>
    <row r="366" s="2" customFormat="1" ht="24.15" customHeight="1">
      <c r="A366" s="39"/>
      <c r="B366" s="40"/>
      <c r="C366" s="235" t="s">
        <v>511</v>
      </c>
      <c r="D366" s="235" t="s">
        <v>169</v>
      </c>
      <c r="E366" s="236" t="s">
        <v>512</v>
      </c>
      <c r="F366" s="237" t="s">
        <v>513</v>
      </c>
      <c r="G366" s="238" t="s">
        <v>172</v>
      </c>
      <c r="H366" s="239">
        <v>336.86099999999999</v>
      </c>
      <c r="I366" s="240"/>
      <c r="J366" s="241">
        <f>ROUND(I366*H366,2)</f>
        <v>0</v>
      </c>
      <c r="K366" s="242"/>
      <c r="L366" s="45"/>
      <c r="M366" s="243" t="s">
        <v>1</v>
      </c>
      <c r="N366" s="244" t="s">
        <v>42</v>
      </c>
      <c r="O366" s="92"/>
      <c r="P366" s="245">
        <f>O366*H366</f>
        <v>0</v>
      </c>
      <c r="Q366" s="245">
        <v>0.00025999999999999998</v>
      </c>
      <c r="R366" s="245">
        <f>Q366*H366</f>
        <v>0.087583859999999986</v>
      </c>
      <c r="S366" s="245">
        <v>0</v>
      </c>
      <c r="T366" s="246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47" t="s">
        <v>173</v>
      </c>
      <c r="AT366" s="247" t="s">
        <v>169</v>
      </c>
      <c r="AU366" s="247" t="s">
        <v>87</v>
      </c>
      <c r="AY366" s="18" t="s">
        <v>167</v>
      </c>
      <c r="BE366" s="248">
        <f>IF(N366="základní",J366,0)</f>
        <v>0</v>
      </c>
      <c r="BF366" s="248">
        <f>IF(N366="snížená",J366,0)</f>
        <v>0</v>
      </c>
      <c r="BG366" s="248">
        <f>IF(N366="zákl. přenesená",J366,0)</f>
        <v>0</v>
      </c>
      <c r="BH366" s="248">
        <f>IF(N366="sníž. přenesená",J366,0)</f>
        <v>0</v>
      </c>
      <c r="BI366" s="248">
        <f>IF(N366="nulová",J366,0)</f>
        <v>0</v>
      </c>
      <c r="BJ366" s="18" t="s">
        <v>85</v>
      </c>
      <c r="BK366" s="248">
        <f>ROUND(I366*H366,2)</f>
        <v>0</v>
      </c>
      <c r="BL366" s="18" t="s">
        <v>173</v>
      </c>
      <c r="BM366" s="247" t="s">
        <v>514</v>
      </c>
    </row>
    <row r="367" s="2" customFormat="1" ht="24.15" customHeight="1">
      <c r="A367" s="39"/>
      <c r="B367" s="40"/>
      <c r="C367" s="235" t="s">
        <v>515</v>
      </c>
      <c r="D367" s="235" t="s">
        <v>169</v>
      </c>
      <c r="E367" s="236" t="s">
        <v>516</v>
      </c>
      <c r="F367" s="237" t="s">
        <v>517</v>
      </c>
      <c r="G367" s="238" t="s">
        <v>172</v>
      </c>
      <c r="H367" s="239">
        <v>304.81400000000002</v>
      </c>
      <c r="I367" s="240"/>
      <c r="J367" s="241">
        <f>ROUND(I367*H367,2)</f>
        <v>0</v>
      </c>
      <c r="K367" s="242"/>
      <c r="L367" s="45"/>
      <c r="M367" s="243" t="s">
        <v>1</v>
      </c>
      <c r="N367" s="244" t="s">
        <v>42</v>
      </c>
      <c r="O367" s="92"/>
      <c r="P367" s="245">
        <f>O367*H367</f>
        <v>0</v>
      </c>
      <c r="Q367" s="245">
        <v>0.0040000000000000001</v>
      </c>
      <c r="R367" s="245">
        <f>Q367*H367</f>
        <v>1.2192560000000001</v>
      </c>
      <c r="S367" s="245">
        <v>0</v>
      </c>
      <c r="T367" s="246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47" t="s">
        <v>173</v>
      </c>
      <c r="AT367" s="247" t="s">
        <v>169</v>
      </c>
      <c r="AU367" s="247" t="s">
        <v>87</v>
      </c>
      <c r="AY367" s="18" t="s">
        <v>167</v>
      </c>
      <c r="BE367" s="248">
        <f>IF(N367="základní",J367,0)</f>
        <v>0</v>
      </c>
      <c r="BF367" s="248">
        <f>IF(N367="snížená",J367,0)</f>
        <v>0</v>
      </c>
      <c r="BG367" s="248">
        <f>IF(N367="zákl. přenesená",J367,0)</f>
        <v>0</v>
      </c>
      <c r="BH367" s="248">
        <f>IF(N367="sníž. přenesená",J367,0)</f>
        <v>0</v>
      </c>
      <c r="BI367" s="248">
        <f>IF(N367="nulová",J367,0)</f>
        <v>0</v>
      </c>
      <c r="BJ367" s="18" t="s">
        <v>85</v>
      </c>
      <c r="BK367" s="248">
        <f>ROUND(I367*H367,2)</f>
        <v>0</v>
      </c>
      <c r="BL367" s="18" t="s">
        <v>173</v>
      </c>
      <c r="BM367" s="247" t="s">
        <v>518</v>
      </c>
    </row>
    <row r="368" s="15" customFormat="1">
      <c r="A368" s="15"/>
      <c r="B368" s="283"/>
      <c r="C368" s="284"/>
      <c r="D368" s="251" t="s">
        <v>175</v>
      </c>
      <c r="E368" s="285" t="s">
        <v>1</v>
      </c>
      <c r="F368" s="286" t="s">
        <v>299</v>
      </c>
      <c r="G368" s="284"/>
      <c r="H368" s="285" t="s">
        <v>1</v>
      </c>
      <c r="I368" s="287"/>
      <c r="J368" s="284"/>
      <c r="K368" s="284"/>
      <c r="L368" s="288"/>
      <c r="M368" s="289"/>
      <c r="N368" s="290"/>
      <c r="O368" s="290"/>
      <c r="P368" s="290"/>
      <c r="Q368" s="290"/>
      <c r="R368" s="290"/>
      <c r="S368" s="290"/>
      <c r="T368" s="291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92" t="s">
        <v>175</v>
      </c>
      <c r="AU368" s="292" t="s">
        <v>87</v>
      </c>
      <c r="AV368" s="15" t="s">
        <v>85</v>
      </c>
      <c r="AW368" s="15" t="s">
        <v>34</v>
      </c>
      <c r="AX368" s="15" t="s">
        <v>77</v>
      </c>
      <c r="AY368" s="292" t="s">
        <v>167</v>
      </c>
    </row>
    <row r="369" s="15" customFormat="1">
      <c r="A369" s="15"/>
      <c r="B369" s="283"/>
      <c r="C369" s="284"/>
      <c r="D369" s="251" t="s">
        <v>175</v>
      </c>
      <c r="E369" s="285" t="s">
        <v>1</v>
      </c>
      <c r="F369" s="286" t="s">
        <v>519</v>
      </c>
      <c r="G369" s="284"/>
      <c r="H369" s="285" t="s">
        <v>1</v>
      </c>
      <c r="I369" s="287"/>
      <c r="J369" s="284"/>
      <c r="K369" s="284"/>
      <c r="L369" s="288"/>
      <c r="M369" s="289"/>
      <c r="N369" s="290"/>
      <c r="O369" s="290"/>
      <c r="P369" s="290"/>
      <c r="Q369" s="290"/>
      <c r="R369" s="290"/>
      <c r="S369" s="290"/>
      <c r="T369" s="291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92" t="s">
        <v>175</v>
      </c>
      <c r="AU369" s="292" t="s">
        <v>87</v>
      </c>
      <c r="AV369" s="15" t="s">
        <v>85</v>
      </c>
      <c r="AW369" s="15" t="s">
        <v>34</v>
      </c>
      <c r="AX369" s="15" t="s">
        <v>77</v>
      </c>
      <c r="AY369" s="292" t="s">
        <v>167</v>
      </c>
    </row>
    <row r="370" s="13" customFormat="1">
      <c r="A370" s="13"/>
      <c r="B370" s="249"/>
      <c r="C370" s="250"/>
      <c r="D370" s="251" t="s">
        <v>175</v>
      </c>
      <c r="E370" s="252" t="s">
        <v>1</v>
      </c>
      <c r="F370" s="253" t="s">
        <v>520</v>
      </c>
      <c r="G370" s="250"/>
      <c r="H370" s="254">
        <v>10.33</v>
      </c>
      <c r="I370" s="255"/>
      <c r="J370" s="250"/>
      <c r="K370" s="250"/>
      <c r="L370" s="256"/>
      <c r="M370" s="257"/>
      <c r="N370" s="258"/>
      <c r="O370" s="258"/>
      <c r="P370" s="258"/>
      <c r="Q370" s="258"/>
      <c r="R370" s="258"/>
      <c r="S370" s="258"/>
      <c r="T370" s="259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60" t="s">
        <v>175</v>
      </c>
      <c r="AU370" s="260" t="s">
        <v>87</v>
      </c>
      <c r="AV370" s="13" t="s">
        <v>87</v>
      </c>
      <c r="AW370" s="13" t="s">
        <v>34</v>
      </c>
      <c r="AX370" s="13" t="s">
        <v>77</v>
      </c>
      <c r="AY370" s="260" t="s">
        <v>167</v>
      </c>
    </row>
    <row r="371" s="13" customFormat="1">
      <c r="A371" s="13"/>
      <c r="B371" s="249"/>
      <c r="C371" s="250"/>
      <c r="D371" s="251" t="s">
        <v>175</v>
      </c>
      <c r="E371" s="252" t="s">
        <v>1</v>
      </c>
      <c r="F371" s="253" t="s">
        <v>521</v>
      </c>
      <c r="G371" s="250"/>
      <c r="H371" s="254">
        <v>-2.6000000000000001</v>
      </c>
      <c r="I371" s="255"/>
      <c r="J371" s="250"/>
      <c r="K371" s="250"/>
      <c r="L371" s="256"/>
      <c r="M371" s="257"/>
      <c r="N371" s="258"/>
      <c r="O371" s="258"/>
      <c r="P371" s="258"/>
      <c r="Q371" s="258"/>
      <c r="R371" s="258"/>
      <c r="S371" s="258"/>
      <c r="T371" s="259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60" t="s">
        <v>175</v>
      </c>
      <c r="AU371" s="260" t="s">
        <v>87</v>
      </c>
      <c r="AV371" s="13" t="s">
        <v>87</v>
      </c>
      <c r="AW371" s="13" t="s">
        <v>34</v>
      </c>
      <c r="AX371" s="13" t="s">
        <v>77</v>
      </c>
      <c r="AY371" s="260" t="s">
        <v>167</v>
      </c>
    </row>
    <row r="372" s="16" customFormat="1">
      <c r="A372" s="16"/>
      <c r="B372" s="293"/>
      <c r="C372" s="294"/>
      <c r="D372" s="251" t="s">
        <v>175</v>
      </c>
      <c r="E372" s="295" t="s">
        <v>1</v>
      </c>
      <c r="F372" s="296" t="s">
        <v>522</v>
      </c>
      <c r="G372" s="294"/>
      <c r="H372" s="297">
        <v>7.7300000000000004</v>
      </c>
      <c r="I372" s="298"/>
      <c r="J372" s="294"/>
      <c r="K372" s="294"/>
      <c r="L372" s="299"/>
      <c r="M372" s="300"/>
      <c r="N372" s="301"/>
      <c r="O372" s="301"/>
      <c r="P372" s="301"/>
      <c r="Q372" s="301"/>
      <c r="R372" s="301"/>
      <c r="S372" s="301"/>
      <c r="T372" s="302"/>
      <c r="U372" s="16"/>
      <c r="V372" s="16"/>
      <c r="W372" s="16"/>
      <c r="X372" s="16"/>
      <c r="Y372" s="16"/>
      <c r="Z372" s="16"/>
      <c r="AA372" s="16"/>
      <c r="AB372" s="16"/>
      <c r="AC372" s="16"/>
      <c r="AD372" s="16"/>
      <c r="AE372" s="16"/>
      <c r="AT372" s="303" t="s">
        <v>175</v>
      </c>
      <c r="AU372" s="303" t="s">
        <v>87</v>
      </c>
      <c r="AV372" s="16" t="s">
        <v>188</v>
      </c>
      <c r="AW372" s="16" t="s">
        <v>34</v>
      </c>
      <c r="AX372" s="16" t="s">
        <v>77</v>
      </c>
      <c r="AY372" s="303" t="s">
        <v>167</v>
      </c>
    </row>
    <row r="373" s="15" customFormat="1">
      <c r="A373" s="15"/>
      <c r="B373" s="283"/>
      <c r="C373" s="284"/>
      <c r="D373" s="251" t="s">
        <v>175</v>
      </c>
      <c r="E373" s="285" t="s">
        <v>1</v>
      </c>
      <c r="F373" s="286" t="s">
        <v>301</v>
      </c>
      <c r="G373" s="284"/>
      <c r="H373" s="285" t="s">
        <v>1</v>
      </c>
      <c r="I373" s="287"/>
      <c r="J373" s="284"/>
      <c r="K373" s="284"/>
      <c r="L373" s="288"/>
      <c r="M373" s="289"/>
      <c r="N373" s="290"/>
      <c r="O373" s="290"/>
      <c r="P373" s="290"/>
      <c r="Q373" s="290"/>
      <c r="R373" s="290"/>
      <c r="S373" s="290"/>
      <c r="T373" s="291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92" t="s">
        <v>175</v>
      </c>
      <c r="AU373" s="292" t="s">
        <v>87</v>
      </c>
      <c r="AV373" s="15" t="s">
        <v>85</v>
      </c>
      <c r="AW373" s="15" t="s">
        <v>34</v>
      </c>
      <c r="AX373" s="15" t="s">
        <v>77</v>
      </c>
      <c r="AY373" s="292" t="s">
        <v>167</v>
      </c>
    </row>
    <row r="374" s="13" customFormat="1">
      <c r="A374" s="13"/>
      <c r="B374" s="249"/>
      <c r="C374" s="250"/>
      <c r="D374" s="251" t="s">
        <v>175</v>
      </c>
      <c r="E374" s="252" t="s">
        <v>1</v>
      </c>
      <c r="F374" s="253" t="s">
        <v>523</v>
      </c>
      <c r="G374" s="250"/>
      <c r="H374" s="254">
        <v>118.482</v>
      </c>
      <c r="I374" s="255"/>
      <c r="J374" s="250"/>
      <c r="K374" s="250"/>
      <c r="L374" s="256"/>
      <c r="M374" s="257"/>
      <c r="N374" s="258"/>
      <c r="O374" s="258"/>
      <c r="P374" s="258"/>
      <c r="Q374" s="258"/>
      <c r="R374" s="258"/>
      <c r="S374" s="258"/>
      <c r="T374" s="259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60" t="s">
        <v>175</v>
      </c>
      <c r="AU374" s="260" t="s">
        <v>87</v>
      </c>
      <c r="AV374" s="13" t="s">
        <v>87</v>
      </c>
      <c r="AW374" s="13" t="s">
        <v>34</v>
      </c>
      <c r="AX374" s="13" t="s">
        <v>77</v>
      </c>
      <c r="AY374" s="260" t="s">
        <v>167</v>
      </c>
    </row>
    <row r="375" s="13" customFormat="1">
      <c r="A375" s="13"/>
      <c r="B375" s="249"/>
      <c r="C375" s="250"/>
      <c r="D375" s="251" t="s">
        <v>175</v>
      </c>
      <c r="E375" s="252" t="s">
        <v>1</v>
      </c>
      <c r="F375" s="253" t="s">
        <v>524</v>
      </c>
      <c r="G375" s="250"/>
      <c r="H375" s="254">
        <v>246.345</v>
      </c>
      <c r="I375" s="255"/>
      <c r="J375" s="250"/>
      <c r="K375" s="250"/>
      <c r="L375" s="256"/>
      <c r="M375" s="257"/>
      <c r="N375" s="258"/>
      <c r="O375" s="258"/>
      <c r="P375" s="258"/>
      <c r="Q375" s="258"/>
      <c r="R375" s="258"/>
      <c r="S375" s="258"/>
      <c r="T375" s="259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60" t="s">
        <v>175</v>
      </c>
      <c r="AU375" s="260" t="s">
        <v>87</v>
      </c>
      <c r="AV375" s="13" t="s">
        <v>87</v>
      </c>
      <c r="AW375" s="13" t="s">
        <v>34</v>
      </c>
      <c r="AX375" s="13" t="s">
        <v>77</v>
      </c>
      <c r="AY375" s="260" t="s">
        <v>167</v>
      </c>
    </row>
    <row r="376" s="13" customFormat="1">
      <c r="A376" s="13"/>
      <c r="B376" s="249"/>
      <c r="C376" s="250"/>
      <c r="D376" s="251" t="s">
        <v>175</v>
      </c>
      <c r="E376" s="252" t="s">
        <v>1</v>
      </c>
      <c r="F376" s="253" t="s">
        <v>525</v>
      </c>
      <c r="G376" s="250"/>
      <c r="H376" s="254">
        <v>-35.695999999999998</v>
      </c>
      <c r="I376" s="255"/>
      <c r="J376" s="250"/>
      <c r="K376" s="250"/>
      <c r="L376" s="256"/>
      <c r="M376" s="257"/>
      <c r="N376" s="258"/>
      <c r="O376" s="258"/>
      <c r="P376" s="258"/>
      <c r="Q376" s="258"/>
      <c r="R376" s="258"/>
      <c r="S376" s="258"/>
      <c r="T376" s="259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60" t="s">
        <v>175</v>
      </c>
      <c r="AU376" s="260" t="s">
        <v>87</v>
      </c>
      <c r="AV376" s="13" t="s">
        <v>87</v>
      </c>
      <c r="AW376" s="13" t="s">
        <v>34</v>
      </c>
      <c r="AX376" s="13" t="s">
        <v>77</v>
      </c>
      <c r="AY376" s="260" t="s">
        <v>167</v>
      </c>
    </row>
    <row r="377" s="16" customFormat="1">
      <c r="A377" s="16"/>
      <c r="B377" s="293"/>
      <c r="C377" s="294"/>
      <c r="D377" s="251" t="s">
        <v>175</v>
      </c>
      <c r="E377" s="295" t="s">
        <v>1</v>
      </c>
      <c r="F377" s="296" t="s">
        <v>522</v>
      </c>
      <c r="G377" s="294"/>
      <c r="H377" s="297">
        <v>329.13099999999997</v>
      </c>
      <c r="I377" s="298"/>
      <c r="J377" s="294"/>
      <c r="K377" s="294"/>
      <c r="L377" s="299"/>
      <c r="M377" s="300"/>
      <c r="N377" s="301"/>
      <c r="O377" s="301"/>
      <c r="P377" s="301"/>
      <c r="Q377" s="301"/>
      <c r="R377" s="301"/>
      <c r="S377" s="301"/>
      <c r="T377" s="302"/>
      <c r="U377" s="16"/>
      <c r="V377" s="16"/>
      <c r="W377" s="16"/>
      <c r="X377" s="16"/>
      <c r="Y377" s="16"/>
      <c r="Z377" s="16"/>
      <c r="AA377" s="16"/>
      <c r="AB377" s="16"/>
      <c r="AC377" s="16"/>
      <c r="AD377" s="16"/>
      <c r="AE377" s="16"/>
      <c r="AT377" s="303" t="s">
        <v>175</v>
      </c>
      <c r="AU377" s="303" t="s">
        <v>87</v>
      </c>
      <c r="AV377" s="16" t="s">
        <v>188</v>
      </c>
      <c r="AW377" s="16" t="s">
        <v>34</v>
      </c>
      <c r="AX377" s="16" t="s">
        <v>77</v>
      </c>
      <c r="AY377" s="303" t="s">
        <v>167</v>
      </c>
    </row>
    <row r="378" s="13" customFormat="1">
      <c r="A378" s="13"/>
      <c r="B378" s="249"/>
      <c r="C378" s="250"/>
      <c r="D378" s="251" t="s">
        <v>175</v>
      </c>
      <c r="E378" s="252" t="s">
        <v>1</v>
      </c>
      <c r="F378" s="253" t="s">
        <v>526</v>
      </c>
      <c r="G378" s="250"/>
      <c r="H378" s="254">
        <v>-36.920000000000002</v>
      </c>
      <c r="I378" s="255"/>
      <c r="J378" s="250"/>
      <c r="K378" s="250"/>
      <c r="L378" s="256"/>
      <c r="M378" s="257"/>
      <c r="N378" s="258"/>
      <c r="O378" s="258"/>
      <c r="P378" s="258"/>
      <c r="Q378" s="258"/>
      <c r="R378" s="258"/>
      <c r="S378" s="258"/>
      <c r="T378" s="259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60" t="s">
        <v>175</v>
      </c>
      <c r="AU378" s="260" t="s">
        <v>87</v>
      </c>
      <c r="AV378" s="13" t="s">
        <v>87</v>
      </c>
      <c r="AW378" s="13" t="s">
        <v>34</v>
      </c>
      <c r="AX378" s="13" t="s">
        <v>77</v>
      </c>
      <c r="AY378" s="260" t="s">
        <v>167</v>
      </c>
    </row>
    <row r="379" s="13" customFormat="1">
      <c r="A379" s="13"/>
      <c r="B379" s="249"/>
      <c r="C379" s="250"/>
      <c r="D379" s="251" t="s">
        <v>175</v>
      </c>
      <c r="E379" s="252" t="s">
        <v>1</v>
      </c>
      <c r="F379" s="253" t="s">
        <v>527</v>
      </c>
      <c r="G379" s="250"/>
      <c r="H379" s="254">
        <v>-0.83999999999999997</v>
      </c>
      <c r="I379" s="255"/>
      <c r="J379" s="250"/>
      <c r="K379" s="250"/>
      <c r="L379" s="256"/>
      <c r="M379" s="257"/>
      <c r="N379" s="258"/>
      <c r="O379" s="258"/>
      <c r="P379" s="258"/>
      <c r="Q379" s="258"/>
      <c r="R379" s="258"/>
      <c r="S379" s="258"/>
      <c r="T379" s="259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60" t="s">
        <v>175</v>
      </c>
      <c r="AU379" s="260" t="s">
        <v>87</v>
      </c>
      <c r="AV379" s="13" t="s">
        <v>87</v>
      </c>
      <c r="AW379" s="13" t="s">
        <v>34</v>
      </c>
      <c r="AX379" s="13" t="s">
        <v>77</v>
      </c>
      <c r="AY379" s="260" t="s">
        <v>167</v>
      </c>
    </row>
    <row r="380" s="13" customFormat="1">
      <c r="A380" s="13"/>
      <c r="B380" s="249"/>
      <c r="C380" s="250"/>
      <c r="D380" s="251" t="s">
        <v>175</v>
      </c>
      <c r="E380" s="252" t="s">
        <v>1</v>
      </c>
      <c r="F380" s="253" t="s">
        <v>528</v>
      </c>
      <c r="G380" s="250"/>
      <c r="H380" s="254">
        <v>5.7130000000000001</v>
      </c>
      <c r="I380" s="255"/>
      <c r="J380" s="250"/>
      <c r="K380" s="250"/>
      <c r="L380" s="256"/>
      <c r="M380" s="257"/>
      <c r="N380" s="258"/>
      <c r="O380" s="258"/>
      <c r="P380" s="258"/>
      <c r="Q380" s="258"/>
      <c r="R380" s="258"/>
      <c r="S380" s="258"/>
      <c r="T380" s="259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60" t="s">
        <v>175</v>
      </c>
      <c r="AU380" s="260" t="s">
        <v>87</v>
      </c>
      <c r="AV380" s="13" t="s">
        <v>87</v>
      </c>
      <c r="AW380" s="13" t="s">
        <v>34</v>
      </c>
      <c r="AX380" s="13" t="s">
        <v>77</v>
      </c>
      <c r="AY380" s="260" t="s">
        <v>167</v>
      </c>
    </row>
    <row r="381" s="16" customFormat="1">
      <c r="A381" s="16"/>
      <c r="B381" s="293"/>
      <c r="C381" s="294"/>
      <c r="D381" s="251" t="s">
        <v>175</v>
      </c>
      <c r="E381" s="295" t="s">
        <v>1</v>
      </c>
      <c r="F381" s="296" t="s">
        <v>522</v>
      </c>
      <c r="G381" s="294"/>
      <c r="H381" s="297">
        <v>-32.046999999999997</v>
      </c>
      <c r="I381" s="298"/>
      <c r="J381" s="294"/>
      <c r="K381" s="294"/>
      <c r="L381" s="299"/>
      <c r="M381" s="300"/>
      <c r="N381" s="301"/>
      <c r="O381" s="301"/>
      <c r="P381" s="301"/>
      <c r="Q381" s="301"/>
      <c r="R381" s="301"/>
      <c r="S381" s="301"/>
      <c r="T381" s="302"/>
      <c r="U381" s="16"/>
      <c r="V381" s="16"/>
      <c r="W381" s="16"/>
      <c r="X381" s="16"/>
      <c r="Y381" s="16"/>
      <c r="Z381" s="16"/>
      <c r="AA381" s="16"/>
      <c r="AB381" s="16"/>
      <c r="AC381" s="16"/>
      <c r="AD381" s="16"/>
      <c r="AE381" s="16"/>
      <c r="AT381" s="303" t="s">
        <v>175</v>
      </c>
      <c r="AU381" s="303" t="s">
        <v>87</v>
      </c>
      <c r="AV381" s="16" t="s">
        <v>188</v>
      </c>
      <c r="AW381" s="16" t="s">
        <v>34</v>
      </c>
      <c r="AX381" s="16" t="s">
        <v>77</v>
      </c>
      <c r="AY381" s="303" t="s">
        <v>167</v>
      </c>
    </row>
    <row r="382" s="14" customFormat="1">
      <c r="A382" s="14"/>
      <c r="B382" s="261"/>
      <c r="C382" s="262"/>
      <c r="D382" s="251" t="s">
        <v>175</v>
      </c>
      <c r="E382" s="263" t="s">
        <v>1</v>
      </c>
      <c r="F382" s="264" t="s">
        <v>187</v>
      </c>
      <c r="G382" s="262"/>
      <c r="H382" s="265">
        <v>304.81400000000002</v>
      </c>
      <c r="I382" s="266"/>
      <c r="J382" s="262"/>
      <c r="K382" s="262"/>
      <c r="L382" s="267"/>
      <c r="M382" s="268"/>
      <c r="N382" s="269"/>
      <c r="O382" s="269"/>
      <c r="P382" s="269"/>
      <c r="Q382" s="269"/>
      <c r="R382" s="269"/>
      <c r="S382" s="269"/>
      <c r="T382" s="270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71" t="s">
        <v>175</v>
      </c>
      <c r="AU382" s="271" t="s">
        <v>87</v>
      </c>
      <c r="AV382" s="14" t="s">
        <v>173</v>
      </c>
      <c r="AW382" s="14" t="s">
        <v>34</v>
      </c>
      <c r="AX382" s="14" t="s">
        <v>85</v>
      </c>
      <c r="AY382" s="271" t="s">
        <v>167</v>
      </c>
    </row>
    <row r="383" s="2" customFormat="1" ht="24.15" customHeight="1">
      <c r="A383" s="39"/>
      <c r="B383" s="40"/>
      <c r="C383" s="235" t="s">
        <v>529</v>
      </c>
      <c r="D383" s="235" t="s">
        <v>169</v>
      </c>
      <c r="E383" s="236" t="s">
        <v>530</v>
      </c>
      <c r="F383" s="237" t="s">
        <v>531</v>
      </c>
      <c r="G383" s="238" t="s">
        <v>172</v>
      </c>
      <c r="H383" s="239">
        <v>347.32999999999998</v>
      </c>
      <c r="I383" s="240"/>
      <c r="J383" s="241">
        <f>ROUND(I383*H383,2)</f>
        <v>0</v>
      </c>
      <c r="K383" s="242"/>
      <c r="L383" s="45"/>
      <c r="M383" s="243" t="s">
        <v>1</v>
      </c>
      <c r="N383" s="244" t="s">
        <v>42</v>
      </c>
      <c r="O383" s="92"/>
      <c r="P383" s="245">
        <f>O383*H383</f>
        <v>0</v>
      </c>
      <c r="Q383" s="245">
        <v>0.01575</v>
      </c>
      <c r="R383" s="245">
        <f>Q383*H383</f>
        <v>5.4704474999999997</v>
      </c>
      <c r="S383" s="245">
        <v>0</v>
      </c>
      <c r="T383" s="246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47" t="s">
        <v>173</v>
      </c>
      <c r="AT383" s="247" t="s">
        <v>169</v>
      </c>
      <c r="AU383" s="247" t="s">
        <v>87</v>
      </c>
      <c r="AY383" s="18" t="s">
        <v>167</v>
      </c>
      <c r="BE383" s="248">
        <f>IF(N383="základní",J383,0)</f>
        <v>0</v>
      </c>
      <c r="BF383" s="248">
        <f>IF(N383="snížená",J383,0)</f>
        <v>0</v>
      </c>
      <c r="BG383" s="248">
        <f>IF(N383="zákl. přenesená",J383,0)</f>
        <v>0</v>
      </c>
      <c r="BH383" s="248">
        <f>IF(N383="sníž. přenesená",J383,0)</f>
        <v>0</v>
      </c>
      <c r="BI383" s="248">
        <f>IF(N383="nulová",J383,0)</f>
        <v>0</v>
      </c>
      <c r="BJ383" s="18" t="s">
        <v>85</v>
      </c>
      <c r="BK383" s="248">
        <f>ROUND(I383*H383,2)</f>
        <v>0</v>
      </c>
      <c r="BL383" s="18" t="s">
        <v>173</v>
      </c>
      <c r="BM383" s="247" t="s">
        <v>532</v>
      </c>
    </row>
    <row r="384" s="15" customFormat="1">
      <c r="A384" s="15"/>
      <c r="B384" s="283"/>
      <c r="C384" s="284"/>
      <c r="D384" s="251" t="s">
        <v>175</v>
      </c>
      <c r="E384" s="285" t="s">
        <v>1</v>
      </c>
      <c r="F384" s="286" t="s">
        <v>533</v>
      </c>
      <c r="G384" s="284"/>
      <c r="H384" s="285" t="s">
        <v>1</v>
      </c>
      <c r="I384" s="287"/>
      <c r="J384" s="284"/>
      <c r="K384" s="284"/>
      <c r="L384" s="288"/>
      <c r="M384" s="289"/>
      <c r="N384" s="290"/>
      <c r="O384" s="290"/>
      <c r="P384" s="290"/>
      <c r="Q384" s="290"/>
      <c r="R384" s="290"/>
      <c r="S384" s="290"/>
      <c r="T384" s="291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92" t="s">
        <v>175</v>
      </c>
      <c r="AU384" s="292" t="s">
        <v>87</v>
      </c>
      <c r="AV384" s="15" t="s">
        <v>85</v>
      </c>
      <c r="AW384" s="15" t="s">
        <v>34</v>
      </c>
      <c r="AX384" s="15" t="s">
        <v>77</v>
      </c>
      <c r="AY384" s="292" t="s">
        <v>167</v>
      </c>
    </row>
    <row r="385" s="13" customFormat="1">
      <c r="A385" s="13"/>
      <c r="B385" s="249"/>
      <c r="C385" s="250"/>
      <c r="D385" s="251" t="s">
        <v>175</v>
      </c>
      <c r="E385" s="252" t="s">
        <v>1</v>
      </c>
      <c r="F385" s="253" t="s">
        <v>534</v>
      </c>
      <c r="G385" s="250"/>
      <c r="H385" s="254">
        <v>10.468999999999999</v>
      </c>
      <c r="I385" s="255"/>
      <c r="J385" s="250"/>
      <c r="K385" s="250"/>
      <c r="L385" s="256"/>
      <c r="M385" s="257"/>
      <c r="N385" s="258"/>
      <c r="O385" s="258"/>
      <c r="P385" s="258"/>
      <c r="Q385" s="258"/>
      <c r="R385" s="258"/>
      <c r="S385" s="258"/>
      <c r="T385" s="259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60" t="s">
        <v>175</v>
      </c>
      <c r="AU385" s="260" t="s">
        <v>87</v>
      </c>
      <c r="AV385" s="13" t="s">
        <v>87</v>
      </c>
      <c r="AW385" s="13" t="s">
        <v>34</v>
      </c>
      <c r="AX385" s="13" t="s">
        <v>77</v>
      </c>
      <c r="AY385" s="260" t="s">
        <v>167</v>
      </c>
    </row>
    <row r="386" s="15" customFormat="1">
      <c r="A386" s="15"/>
      <c r="B386" s="283"/>
      <c r="C386" s="284"/>
      <c r="D386" s="251" t="s">
        <v>175</v>
      </c>
      <c r="E386" s="285" t="s">
        <v>1</v>
      </c>
      <c r="F386" s="286" t="s">
        <v>299</v>
      </c>
      <c r="G386" s="284"/>
      <c r="H386" s="285" t="s">
        <v>1</v>
      </c>
      <c r="I386" s="287"/>
      <c r="J386" s="284"/>
      <c r="K386" s="284"/>
      <c r="L386" s="288"/>
      <c r="M386" s="289"/>
      <c r="N386" s="290"/>
      <c r="O386" s="290"/>
      <c r="P386" s="290"/>
      <c r="Q386" s="290"/>
      <c r="R386" s="290"/>
      <c r="S386" s="290"/>
      <c r="T386" s="291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92" t="s">
        <v>175</v>
      </c>
      <c r="AU386" s="292" t="s">
        <v>87</v>
      </c>
      <c r="AV386" s="15" t="s">
        <v>85</v>
      </c>
      <c r="AW386" s="15" t="s">
        <v>34</v>
      </c>
      <c r="AX386" s="15" t="s">
        <v>77</v>
      </c>
      <c r="AY386" s="292" t="s">
        <v>167</v>
      </c>
    </row>
    <row r="387" s="15" customFormat="1">
      <c r="A387" s="15"/>
      <c r="B387" s="283"/>
      <c r="C387" s="284"/>
      <c r="D387" s="251" t="s">
        <v>175</v>
      </c>
      <c r="E387" s="285" t="s">
        <v>1</v>
      </c>
      <c r="F387" s="286" t="s">
        <v>519</v>
      </c>
      <c r="G387" s="284"/>
      <c r="H387" s="285" t="s">
        <v>1</v>
      </c>
      <c r="I387" s="287"/>
      <c r="J387" s="284"/>
      <c r="K387" s="284"/>
      <c r="L387" s="288"/>
      <c r="M387" s="289"/>
      <c r="N387" s="290"/>
      <c r="O387" s="290"/>
      <c r="P387" s="290"/>
      <c r="Q387" s="290"/>
      <c r="R387" s="290"/>
      <c r="S387" s="290"/>
      <c r="T387" s="291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92" t="s">
        <v>175</v>
      </c>
      <c r="AU387" s="292" t="s">
        <v>87</v>
      </c>
      <c r="AV387" s="15" t="s">
        <v>85</v>
      </c>
      <c r="AW387" s="15" t="s">
        <v>34</v>
      </c>
      <c r="AX387" s="15" t="s">
        <v>77</v>
      </c>
      <c r="AY387" s="292" t="s">
        <v>167</v>
      </c>
    </row>
    <row r="388" s="13" customFormat="1">
      <c r="A388" s="13"/>
      <c r="B388" s="249"/>
      <c r="C388" s="250"/>
      <c r="D388" s="251" t="s">
        <v>175</v>
      </c>
      <c r="E388" s="252" t="s">
        <v>1</v>
      </c>
      <c r="F388" s="253" t="s">
        <v>520</v>
      </c>
      <c r="G388" s="250"/>
      <c r="H388" s="254">
        <v>10.33</v>
      </c>
      <c r="I388" s="255"/>
      <c r="J388" s="250"/>
      <c r="K388" s="250"/>
      <c r="L388" s="256"/>
      <c r="M388" s="257"/>
      <c r="N388" s="258"/>
      <c r="O388" s="258"/>
      <c r="P388" s="258"/>
      <c r="Q388" s="258"/>
      <c r="R388" s="258"/>
      <c r="S388" s="258"/>
      <c r="T388" s="259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60" t="s">
        <v>175</v>
      </c>
      <c r="AU388" s="260" t="s">
        <v>87</v>
      </c>
      <c r="AV388" s="13" t="s">
        <v>87</v>
      </c>
      <c r="AW388" s="13" t="s">
        <v>34</v>
      </c>
      <c r="AX388" s="13" t="s">
        <v>77</v>
      </c>
      <c r="AY388" s="260" t="s">
        <v>167</v>
      </c>
    </row>
    <row r="389" s="13" customFormat="1">
      <c r="A389" s="13"/>
      <c r="B389" s="249"/>
      <c r="C389" s="250"/>
      <c r="D389" s="251" t="s">
        <v>175</v>
      </c>
      <c r="E389" s="252" t="s">
        <v>1</v>
      </c>
      <c r="F389" s="253" t="s">
        <v>521</v>
      </c>
      <c r="G389" s="250"/>
      <c r="H389" s="254">
        <v>-2.6000000000000001</v>
      </c>
      <c r="I389" s="255"/>
      <c r="J389" s="250"/>
      <c r="K389" s="250"/>
      <c r="L389" s="256"/>
      <c r="M389" s="257"/>
      <c r="N389" s="258"/>
      <c r="O389" s="258"/>
      <c r="P389" s="258"/>
      <c r="Q389" s="258"/>
      <c r="R389" s="258"/>
      <c r="S389" s="258"/>
      <c r="T389" s="259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60" t="s">
        <v>175</v>
      </c>
      <c r="AU389" s="260" t="s">
        <v>87</v>
      </c>
      <c r="AV389" s="13" t="s">
        <v>87</v>
      </c>
      <c r="AW389" s="13" t="s">
        <v>34</v>
      </c>
      <c r="AX389" s="13" t="s">
        <v>77</v>
      </c>
      <c r="AY389" s="260" t="s">
        <v>167</v>
      </c>
    </row>
    <row r="390" s="16" customFormat="1">
      <c r="A390" s="16"/>
      <c r="B390" s="293"/>
      <c r="C390" s="294"/>
      <c r="D390" s="251" t="s">
        <v>175</v>
      </c>
      <c r="E390" s="295" t="s">
        <v>1</v>
      </c>
      <c r="F390" s="296" t="s">
        <v>522</v>
      </c>
      <c r="G390" s="294"/>
      <c r="H390" s="297">
        <v>18.199000000000002</v>
      </c>
      <c r="I390" s="298"/>
      <c r="J390" s="294"/>
      <c r="K390" s="294"/>
      <c r="L390" s="299"/>
      <c r="M390" s="300"/>
      <c r="N390" s="301"/>
      <c r="O390" s="301"/>
      <c r="P390" s="301"/>
      <c r="Q390" s="301"/>
      <c r="R390" s="301"/>
      <c r="S390" s="301"/>
      <c r="T390" s="302"/>
      <c r="U390" s="16"/>
      <c r="V390" s="16"/>
      <c r="W390" s="16"/>
      <c r="X390" s="16"/>
      <c r="Y390" s="16"/>
      <c r="Z390" s="16"/>
      <c r="AA390" s="16"/>
      <c r="AB390" s="16"/>
      <c r="AC390" s="16"/>
      <c r="AD390" s="16"/>
      <c r="AE390" s="16"/>
      <c r="AT390" s="303" t="s">
        <v>175</v>
      </c>
      <c r="AU390" s="303" t="s">
        <v>87</v>
      </c>
      <c r="AV390" s="16" t="s">
        <v>188</v>
      </c>
      <c r="AW390" s="16" t="s">
        <v>34</v>
      </c>
      <c r="AX390" s="16" t="s">
        <v>77</v>
      </c>
      <c r="AY390" s="303" t="s">
        <v>167</v>
      </c>
    </row>
    <row r="391" s="15" customFormat="1">
      <c r="A391" s="15"/>
      <c r="B391" s="283"/>
      <c r="C391" s="284"/>
      <c r="D391" s="251" t="s">
        <v>175</v>
      </c>
      <c r="E391" s="285" t="s">
        <v>1</v>
      </c>
      <c r="F391" s="286" t="s">
        <v>301</v>
      </c>
      <c r="G391" s="284"/>
      <c r="H391" s="285" t="s">
        <v>1</v>
      </c>
      <c r="I391" s="287"/>
      <c r="J391" s="284"/>
      <c r="K391" s="284"/>
      <c r="L391" s="288"/>
      <c r="M391" s="289"/>
      <c r="N391" s="290"/>
      <c r="O391" s="290"/>
      <c r="P391" s="290"/>
      <c r="Q391" s="290"/>
      <c r="R391" s="290"/>
      <c r="S391" s="290"/>
      <c r="T391" s="291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92" t="s">
        <v>175</v>
      </c>
      <c r="AU391" s="292" t="s">
        <v>87</v>
      </c>
      <c r="AV391" s="15" t="s">
        <v>85</v>
      </c>
      <c r="AW391" s="15" t="s">
        <v>34</v>
      </c>
      <c r="AX391" s="15" t="s">
        <v>77</v>
      </c>
      <c r="AY391" s="292" t="s">
        <v>167</v>
      </c>
    </row>
    <row r="392" s="13" customFormat="1">
      <c r="A392" s="13"/>
      <c r="B392" s="249"/>
      <c r="C392" s="250"/>
      <c r="D392" s="251" t="s">
        <v>175</v>
      </c>
      <c r="E392" s="252" t="s">
        <v>1</v>
      </c>
      <c r="F392" s="253" t="s">
        <v>523</v>
      </c>
      <c r="G392" s="250"/>
      <c r="H392" s="254">
        <v>118.482</v>
      </c>
      <c r="I392" s="255"/>
      <c r="J392" s="250"/>
      <c r="K392" s="250"/>
      <c r="L392" s="256"/>
      <c r="M392" s="257"/>
      <c r="N392" s="258"/>
      <c r="O392" s="258"/>
      <c r="P392" s="258"/>
      <c r="Q392" s="258"/>
      <c r="R392" s="258"/>
      <c r="S392" s="258"/>
      <c r="T392" s="259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60" t="s">
        <v>175</v>
      </c>
      <c r="AU392" s="260" t="s">
        <v>87</v>
      </c>
      <c r="AV392" s="13" t="s">
        <v>87</v>
      </c>
      <c r="AW392" s="13" t="s">
        <v>34</v>
      </c>
      <c r="AX392" s="13" t="s">
        <v>77</v>
      </c>
      <c r="AY392" s="260" t="s">
        <v>167</v>
      </c>
    </row>
    <row r="393" s="13" customFormat="1">
      <c r="A393" s="13"/>
      <c r="B393" s="249"/>
      <c r="C393" s="250"/>
      <c r="D393" s="251" t="s">
        <v>175</v>
      </c>
      <c r="E393" s="252" t="s">
        <v>1</v>
      </c>
      <c r="F393" s="253" t="s">
        <v>524</v>
      </c>
      <c r="G393" s="250"/>
      <c r="H393" s="254">
        <v>246.345</v>
      </c>
      <c r="I393" s="255"/>
      <c r="J393" s="250"/>
      <c r="K393" s="250"/>
      <c r="L393" s="256"/>
      <c r="M393" s="257"/>
      <c r="N393" s="258"/>
      <c r="O393" s="258"/>
      <c r="P393" s="258"/>
      <c r="Q393" s="258"/>
      <c r="R393" s="258"/>
      <c r="S393" s="258"/>
      <c r="T393" s="259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60" t="s">
        <v>175</v>
      </c>
      <c r="AU393" s="260" t="s">
        <v>87</v>
      </c>
      <c r="AV393" s="13" t="s">
        <v>87</v>
      </c>
      <c r="AW393" s="13" t="s">
        <v>34</v>
      </c>
      <c r="AX393" s="13" t="s">
        <v>77</v>
      </c>
      <c r="AY393" s="260" t="s">
        <v>167</v>
      </c>
    </row>
    <row r="394" s="13" customFormat="1">
      <c r="A394" s="13"/>
      <c r="B394" s="249"/>
      <c r="C394" s="250"/>
      <c r="D394" s="251" t="s">
        <v>175</v>
      </c>
      <c r="E394" s="252" t="s">
        <v>1</v>
      </c>
      <c r="F394" s="253" t="s">
        <v>525</v>
      </c>
      <c r="G394" s="250"/>
      <c r="H394" s="254">
        <v>-35.695999999999998</v>
      </c>
      <c r="I394" s="255"/>
      <c r="J394" s="250"/>
      <c r="K394" s="250"/>
      <c r="L394" s="256"/>
      <c r="M394" s="257"/>
      <c r="N394" s="258"/>
      <c r="O394" s="258"/>
      <c r="P394" s="258"/>
      <c r="Q394" s="258"/>
      <c r="R394" s="258"/>
      <c r="S394" s="258"/>
      <c r="T394" s="259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60" t="s">
        <v>175</v>
      </c>
      <c r="AU394" s="260" t="s">
        <v>87</v>
      </c>
      <c r="AV394" s="13" t="s">
        <v>87</v>
      </c>
      <c r="AW394" s="13" t="s">
        <v>34</v>
      </c>
      <c r="AX394" s="13" t="s">
        <v>77</v>
      </c>
      <c r="AY394" s="260" t="s">
        <v>167</v>
      </c>
    </row>
    <row r="395" s="16" customFormat="1">
      <c r="A395" s="16"/>
      <c r="B395" s="293"/>
      <c r="C395" s="294"/>
      <c r="D395" s="251" t="s">
        <v>175</v>
      </c>
      <c r="E395" s="295" t="s">
        <v>1</v>
      </c>
      <c r="F395" s="296" t="s">
        <v>522</v>
      </c>
      <c r="G395" s="294"/>
      <c r="H395" s="297">
        <v>329.13099999999997</v>
      </c>
      <c r="I395" s="298"/>
      <c r="J395" s="294"/>
      <c r="K395" s="294"/>
      <c r="L395" s="299"/>
      <c r="M395" s="300"/>
      <c r="N395" s="301"/>
      <c r="O395" s="301"/>
      <c r="P395" s="301"/>
      <c r="Q395" s="301"/>
      <c r="R395" s="301"/>
      <c r="S395" s="301"/>
      <c r="T395" s="302"/>
      <c r="U395" s="16"/>
      <c r="V395" s="16"/>
      <c r="W395" s="16"/>
      <c r="X395" s="16"/>
      <c r="Y395" s="16"/>
      <c r="Z395" s="16"/>
      <c r="AA395" s="16"/>
      <c r="AB395" s="16"/>
      <c r="AC395" s="16"/>
      <c r="AD395" s="16"/>
      <c r="AE395" s="16"/>
      <c r="AT395" s="303" t="s">
        <v>175</v>
      </c>
      <c r="AU395" s="303" t="s">
        <v>87</v>
      </c>
      <c r="AV395" s="16" t="s">
        <v>188</v>
      </c>
      <c r="AW395" s="16" t="s">
        <v>34</v>
      </c>
      <c r="AX395" s="16" t="s">
        <v>77</v>
      </c>
      <c r="AY395" s="303" t="s">
        <v>167</v>
      </c>
    </row>
    <row r="396" s="14" customFormat="1">
      <c r="A396" s="14"/>
      <c r="B396" s="261"/>
      <c r="C396" s="262"/>
      <c r="D396" s="251" t="s">
        <v>175</v>
      </c>
      <c r="E396" s="263" t="s">
        <v>1</v>
      </c>
      <c r="F396" s="264" t="s">
        <v>187</v>
      </c>
      <c r="G396" s="262"/>
      <c r="H396" s="265">
        <v>347.32999999999998</v>
      </c>
      <c r="I396" s="266"/>
      <c r="J396" s="262"/>
      <c r="K396" s="262"/>
      <c r="L396" s="267"/>
      <c r="M396" s="268"/>
      <c r="N396" s="269"/>
      <c r="O396" s="269"/>
      <c r="P396" s="269"/>
      <c r="Q396" s="269"/>
      <c r="R396" s="269"/>
      <c r="S396" s="269"/>
      <c r="T396" s="270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71" t="s">
        <v>175</v>
      </c>
      <c r="AU396" s="271" t="s">
        <v>87</v>
      </c>
      <c r="AV396" s="14" t="s">
        <v>173</v>
      </c>
      <c r="AW396" s="14" t="s">
        <v>34</v>
      </c>
      <c r="AX396" s="14" t="s">
        <v>85</v>
      </c>
      <c r="AY396" s="271" t="s">
        <v>167</v>
      </c>
    </row>
    <row r="397" s="2" customFormat="1" ht="24.15" customHeight="1">
      <c r="A397" s="39"/>
      <c r="B397" s="40"/>
      <c r="C397" s="235" t="s">
        <v>535</v>
      </c>
      <c r="D397" s="235" t="s">
        <v>169</v>
      </c>
      <c r="E397" s="236" t="s">
        <v>536</v>
      </c>
      <c r="F397" s="237" t="s">
        <v>537</v>
      </c>
      <c r="G397" s="238" t="s">
        <v>172</v>
      </c>
      <c r="H397" s="239">
        <v>223.58199999999999</v>
      </c>
      <c r="I397" s="240"/>
      <c r="J397" s="241">
        <f>ROUND(I397*H397,2)</f>
        <v>0</v>
      </c>
      <c r="K397" s="242"/>
      <c r="L397" s="45"/>
      <c r="M397" s="243" t="s">
        <v>1</v>
      </c>
      <c r="N397" s="244" t="s">
        <v>42</v>
      </c>
      <c r="O397" s="92"/>
      <c r="P397" s="245">
        <f>O397*H397</f>
        <v>0</v>
      </c>
      <c r="Q397" s="245">
        <v>0.018380000000000001</v>
      </c>
      <c r="R397" s="245">
        <f>Q397*H397</f>
        <v>4.1094371599999997</v>
      </c>
      <c r="S397" s="245">
        <v>0</v>
      </c>
      <c r="T397" s="246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47" t="s">
        <v>173</v>
      </c>
      <c r="AT397" s="247" t="s">
        <v>169</v>
      </c>
      <c r="AU397" s="247" t="s">
        <v>87</v>
      </c>
      <c r="AY397" s="18" t="s">
        <v>167</v>
      </c>
      <c r="BE397" s="248">
        <f>IF(N397="základní",J397,0)</f>
        <v>0</v>
      </c>
      <c r="BF397" s="248">
        <f>IF(N397="snížená",J397,0)</f>
        <v>0</v>
      </c>
      <c r="BG397" s="248">
        <f>IF(N397="zákl. přenesená",J397,0)</f>
        <v>0</v>
      </c>
      <c r="BH397" s="248">
        <f>IF(N397="sníž. přenesená",J397,0)</f>
        <v>0</v>
      </c>
      <c r="BI397" s="248">
        <f>IF(N397="nulová",J397,0)</f>
        <v>0</v>
      </c>
      <c r="BJ397" s="18" t="s">
        <v>85</v>
      </c>
      <c r="BK397" s="248">
        <f>ROUND(I397*H397,2)</f>
        <v>0</v>
      </c>
      <c r="BL397" s="18" t="s">
        <v>173</v>
      </c>
      <c r="BM397" s="247" t="s">
        <v>538</v>
      </c>
    </row>
    <row r="398" s="15" customFormat="1">
      <c r="A398" s="15"/>
      <c r="B398" s="283"/>
      <c r="C398" s="284"/>
      <c r="D398" s="251" t="s">
        <v>175</v>
      </c>
      <c r="E398" s="285" t="s">
        <v>1</v>
      </c>
      <c r="F398" s="286" t="s">
        <v>299</v>
      </c>
      <c r="G398" s="284"/>
      <c r="H398" s="285" t="s">
        <v>1</v>
      </c>
      <c r="I398" s="287"/>
      <c r="J398" s="284"/>
      <c r="K398" s="284"/>
      <c r="L398" s="288"/>
      <c r="M398" s="289"/>
      <c r="N398" s="290"/>
      <c r="O398" s="290"/>
      <c r="P398" s="290"/>
      <c r="Q398" s="290"/>
      <c r="R398" s="290"/>
      <c r="S398" s="290"/>
      <c r="T398" s="291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92" t="s">
        <v>175</v>
      </c>
      <c r="AU398" s="292" t="s">
        <v>87</v>
      </c>
      <c r="AV398" s="15" t="s">
        <v>85</v>
      </c>
      <c r="AW398" s="15" t="s">
        <v>34</v>
      </c>
      <c r="AX398" s="15" t="s">
        <v>77</v>
      </c>
      <c r="AY398" s="292" t="s">
        <v>167</v>
      </c>
    </row>
    <row r="399" s="13" customFormat="1">
      <c r="A399" s="13"/>
      <c r="B399" s="249"/>
      <c r="C399" s="250"/>
      <c r="D399" s="251" t="s">
        <v>175</v>
      </c>
      <c r="E399" s="252" t="s">
        <v>1</v>
      </c>
      <c r="F399" s="253" t="s">
        <v>539</v>
      </c>
      <c r="G399" s="250"/>
      <c r="H399" s="254">
        <v>56.027000000000001</v>
      </c>
      <c r="I399" s="255"/>
      <c r="J399" s="250"/>
      <c r="K399" s="250"/>
      <c r="L399" s="256"/>
      <c r="M399" s="257"/>
      <c r="N399" s="258"/>
      <c r="O399" s="258"/>
      <c r="P399" s="258"/>
      <c r="Q399" s="258"/>
      <c r="R399" s="258"/>
      <c r="S399" s="258"/>
      <c r="T399" s="259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60" t="s">
        <v>175</v>
      </c>
      <c r="AU399" s="260" t="s">
        <v>87</v>
      </c>
      <c r="AV399" s="13" t="s">
        <v>87</v>
      </c>
      <c r="AW399" s="13" t="s">
        <v>34</v>
      </c>
      <c r="AX399" s="13" t="s">
        <v>77</v>
      </c>
      <c r="AY399" s="260" t="s">
        <v>167</v>
      </c>
    </row>
    <row r="400" s="15" customFormat="1">
      <c r="A400" s="15"/>
      <c r="B400" s="283"/>
      <c r="C400" s="284"/>
      <c r="D400" s="251" t="s">
        <v>175</v>
      </c>
      <c r="E400" s="285" t="s">
        <v>1</v>
      </c>
      <c r="F400" s="286" t="s">
        <v>540</v>
      </c>
      <c r="G400" s="284"/>
      <c r="H400" s="285" t="s">
        <v>1</v>
      </c>
      <c r="I400" s="287"/>
      <c r="J400" s="284"/>
      <c r="K400" s="284"/>
      <c r="L400" s="288"/>
      <c r="M400" s="289"/>
      <c r="N400" s="290"/>
      <c r="O400" s="290"/>
      <c r="P400" s="290"/>
      <c r="Q400" s="290"/>
      <c r="R400" s="290"/>
      <c r="S400" s="290"/>
      <c r="T400" s="291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92" t="s">
        <v>175</v>
      </c>
      <c r="AU400" s="292" t="s">
        <v>87</v>
      </c>
      <c r="AV400" s="15" t="s">
        <v>85</v>
      </c>
      <c r="AW400" s="15" t="s">
        <v>34</v>
      </c>
      <c r="AX400" s="15" t="s">
        <v>77</v>
      </c>
      <c r="AY400" s="292" t="s">
        <v>167</v>
      </c>
    </row>
    <row r="401" s="13" customFormat="1">
      <c r="A401" s="13"/>
      <c r="B401" s="249"/>
      <c r="C401" s="250"/>
      <c r="D401" s="251" t="s">
        <v>175</v>
      </c>
      <c r="E401" s="252" t="s">
        <v>1</v>
      </c>
      <c r="F401" s="253" t="s">
        <v>541</v>
      </c>
      <c r="G401" s="250"/>
      <c r="H401" s="254">
        <v>4.7599999999999998</v>
      </c>
      <c r="I401" s="255"/>
      <c r="J401" s="250"/>
      <c r="K401" s="250"/>
      <c r="L401" s="256"/>
      <c r="M401" s="257"/>
      <c r="N401" s="258"/>
      <c r="O401" s="258"/>
      <c r="P401" s="258"/>
      <c r="Q401" s="258"/>
      <c r="R401" s="258"/>
      <c r="S401" s="258"/>
      <c r="T401" s="259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60" t="s">
        <v>175</v>
      </c>
      <c r="AU401" s="260" t="s">
        <v>87</v>
      </c>
      <c r="AV401" s="13" t="s">
        <v>87</v>
      </c>
      <c r="AW401" s="13" t="s">
        <v>34</v>
      </c>
      <c r="AX401" s="13" t="s">
        <v>77</v>
      </c>
      <c r="AY401" s="260" t="s">
        <v>167</v>
      </c>
    </row>
    <row r="402" s="13" customFormat="1">
      <c r="A402" s="13"/>
      <c r="B402" s="249"/>
      <c r="C402" s="250"/>
      <c r="D402" s="251" t="s">
        <v>175</v>
      </c>
      <c r="E402" s="252" t="s">
        <v>1</v>
      </c>
      <c r="F402" s="253" t="s">
        <v>542</v>
      </c>
      <c r="G402" s="250"/>
      <c r="H402" s="254">
        <v>-9.5350000000000001</v>
      </c>
      <c r="I402" s="255"/>
      <c r="J402" s="250"/>
      <c r="K402" s="250"/>
      <c r="L402" s="256"/>
      <c r="M402" s="257"/>
      <c r="N402" s="258"/>
      <c r="O402" s="258"/>
      <c r="P402" s="258"/>
      <c r="Q402" s="258"/>
      <c r="R402" s="258"/>
      <c r="S402" s="258"/>
      <c r="T402" s="259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60" t="s">
        <v>175</v>
      </c>
      <c r="AU402" s="260" t="s">
        <v>87</v>
      </c>
      <c r="AV402" s="13" t="s">
        <v>87</v>
      </c>
      <c r="AW402" s="13" t="s">
        <v>34</v>
      </c>
      <c r="AX402" s="13" t="s">
        <v>77</v>
      </c>
      <c r="AY402" s="260" t="s">
        <v>167</v>
      </c>
    </row>
    <row r="403" s="16" customFormat="1">
      <c r="A403" s="16"/>
      <c r="B403" s="293"/>
      <c r="C403" s="294"/>
      <c r="D403" s="251" t="s">
        <v>175</v>
      </c>
      <c r="E403" s="295" t="s">
        <v>1</v>
      </c>
      <c r="F403" s="296" t="s">
        <v>522</v>
      </c>
      <c r="G403" s="294"/>
      <c r="H403" s="297">
        <v>51.252000000000002</v>
      </c>
      <c r="I403" s="298"/>
      <c r="J403" s="294"/>
      <c r="K403" s="294"/>
      <c r="L403" s="299"/>
      <c r="M403" s="300"/>
      <c r="N403" s="301"/>
      <c r="O403" s="301"/>
      <c r="P403" s="301"/>
      <c r="Q403" s="301"/>
      <c r="R403" s="301"/>
      <c r="S403" s="301"/>
      <c r="T403" s="302"/>
      <c r="U403" s="16"/>
      <c r="V403" s="16"/>
      <c r="W403" s="16"/>
      <c r="X403" s="16"/>
      <c r="Y403" s="16"/>
      <c r="Z403" s="16"/>
      <c r="AA403" s="16"/>
      <c r="AB403" s="16"/>
      <c r="AC403" s="16"/>
      <c r="AD403" s="16"/>
      <c r="AE403" s="16"/>
      <c r="AT403" s="303" t="s">
        <v>175</v>
      </c>
      <c r="AU403" s="303" t="s">
        <v>87</v>
      </c>
      <c r="AV403" s="16" t="s">
        <v>188</v>
      </c>
      <c r="AW403" s="16" t="s">
        <v>34</v>
      </c>
      <c r="AX403" s="16" t="s">
        <v>77</v>
      </c>
      <c r="AY403" s="303" t="s">
        <v>167</v>
      </c>
    </row>
    <row r="404" s="15" customFormat="1">
      <c r="A404" s="15"/>
      <c r="B404" s="283"/>
      <c r="C404" s="284"/>
      <c r="D404" s="251" t="s">
        <v>175</v>
      </c>
      <c r="E404" s="285" t="s">
        <v>1</v>
      </c>
      <c r="F404" s="286" t="s">
        <v>301</v>
      </c>
      <c r="G404" s="284"/>
      <c r="H404" s="285" t="s">
        <v>1</v>
      </c>
      <c r="I404" s="287"/>
      <c r="J404" s="284"/>
      <c r="K404" s="284"/>
      <c r="L404" s="288"/>
      <c r="M404" s="289"/>
      <c r="N404" s="290"/>
      <c r="O404" s="290"/>
      <c r="P404" s="290"/>
      <c r="Q404" s="290"/>
      <c r="R404" s="290"/>
      <c r="S404" s="290"/>
      <c r="T404" s="291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92" t="s">
        <v>175</v>
      </c>
      <c r="AU404" s="292" t="s">
        <v>87</v>
      </c>
      <c r="AV404" s="15" t="s">
        <v>85</v>
      </c>
      <c r="AW404" s="15" t="s">
        <v>34</v>
      </c>
      <c r="AX404" s="15" t="s">
        <v>77</v>
      </c>
      <c r="AY404" s="292" t="s">
        <v>167</v>
      </c>
    </row>
    <row r="405" s="13" customFormat="1">
      <c r="A405" s="13"/>
      <c r="B405" s="249"/>
      <c r="C405" s="250"/>
      <c r="D405" s="251" t="s">
        <v>175</v>
      </c>
      <c r="E405" s="252" t="s">
        <v>1</v>
      </c>
      <c r="F405" s="253" t="s">
        <v>543</v>
      </c>
      <c r="G405" s="250"/>
      <c r="H405" s="254">
        <v>215.37000000000001</v>
      </c>
      <c r="I405" s="255"/>
      <c r="J405" s="250"/>
      <c r="K405" s="250"/>
      <c r="L405" s="256"/>
      <c r="M405" s="257"/>
      <c r="N405" s="258"/>
      <c r="O405" s="258"/>
      <c r="P405" s="258"/>
      <c r="Q405" s="258"/>
      <c r="R405" s="258"/>
      <c r="S405" s="258"/>
      <c r="T405" s="259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60" t="s">
        <v>175</v>
      </c>
      <c r="AU405" s="260" t="s">
        <v>87</v>
      </c>
      <c r="AV405" s="13" t="s">
        <v>87</v>
      </c>
      <c r="AW405" s="13" t="s">
        <v>34</v>
      </c>
      <c r="AX405" s="13" t="s">
        <v>77</v>
      </c>
      <c r="AY405" s="260" t="s">
        <v>167</v>
      </c>
    </row>
    <row r="406" s="13" customFormat="1">
      <c r="A406" s="13"/>
      <c r="B406" s="249"/>
      <c r="C406" s="250"/>
      <c r="D406" s="251" t="s">
        <v>175</v>
      </c>
      <c r="E406" s="252" t="s">
        <v>1</v>
      </c>
      <c r="F406" s="253" t="s">
        <v>544</v>
      </c>
      <c r="G406" s="250"/>
      <c r="H406" s="254">
        <v>-8.6150000000000002</v>
      </c>
      <c r="I406" s="255"/>
      <c r="J406" s="250"/>
      <c r="K406" s="250"/>
      <c r="L406" s="256"/>
      <c r="M406" s="257"/>
      <c r="N406" s="258"/>
      <c r="O406" s="258"/>
      <c r="P406" s="258"/>
      <c r="Q406" s="258"/>
      <c r="R406" s="258"/>
      <c r="S406" s="258"/>
      <c r="T406" s="259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60" t="s">
        <v>175</v>
      </c>
      <c r="AU406" s="260" t="s">
        <v>87</v>
      </c>
      <c r="AV406" s="13" t="s">
        <v>87</v>
      </c>
      <c r="AW406" s="13" t="s">
        <v>34</v>
      </c>
      <c r="AX406" s="13" t="s">
        <v>77</v>
      </c>
      <c r="AY406" s="260" t="s">
        <v>167</v>
      </c>
    </row>
    <row r="407" s="13" customFormat="1">
      <c r="A407" s="13"/>
      <c r="B407" s="249"/>
      <c r="C407" s="250"/>
      <c r="D407" s="251" t="s">
        <v>175</v>
      </c>
      <c r="E407" s="252" t="s">
        <v>1</v>
      </c>
      <c r="F407" s="253" t="s">
        <v>323</v>
      </c>
      <c r="G407" s="250"/>
      <c r="H407" s="254">
        <v>-34.424999999999997</v>
      </c>
      <c r="I407" s="255"/>
      <c r="J407" s="250"/>
      <c r="K407" s="250"/>
      <c r="L407" s="256"/>
      <c r="M407" s="257"/>
      <c r="N407" s="258"/>
      <c r="O407" s="258"/>
      <c r="P407" s="258"/>
      <c r="Q407" s="258"/>
      <c r="R407" s="258"/>
      <c r="S407" s="258"/>
      <c r="T407" s="259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60" t="s">
        <v>175</v>
      </c>
      <c r="AU407" s="260" t="s">
        <v>87</v>
      </c>
      <c r="AV407" s="13" t="s">
        <v>87</v>
      </c>
      <c r="AW407" s="13" t="s">
        <v>34</v>
      </c>
      <c r="AX407" s="13" t="s">
        <v>77</v>
      </c>
      <c r="AY407" s="260" t="s">
        <v>167</v>
      </c>
    </row>
    <row r="408" s="16" customFormat="1">
      <c r="A408" s="16"/>
      <c r="B408" s="293"/>
      <c r="C408" s="294"/>
      <c r="D408" s="251" t="s">
        <v>175</v>
      </c>
      <c r="E408" s="295" t="s">
        <v>1</v>
      </c>
      <c r="F408" s="296" t="s">
        <v>522</v>
      </c>
      <c r="G408" s="294"/>
      <c r="H408" s="297">
        <v>172.33000000000001</v>
      </c>
      <c r="I408" s="298"/>
      <c r="J408" s="294"/>
      <c r="K408" s="294"/>
      <c r="L408" s="299"/>
      <c r="M408" s="300"/>
      <c r="N408" s="301"/>
      <c r="O408" s="301"/>
      <c r="P408" s="301"/>
      <c r="Q408" s="301"/>
      <c r="R408" s="301"/>
      <c r="S408" s="301"/>
      <c r="T408" s="302"/>
      <c r="U408" s="16"/>
      <c r="V408" s="16"/>
      <c r="W408" s="16"/>
      <c r="X408" s="16"/>
      <c r="Y408" s="16"/>
      <c r="Z408" s="16"/>
      <c r="AA408" s="16"/>
      <c r="AB408" s="16"/>
      <c r="AC408" s="16"/>
      <c r="AD408" s="16"/>
      <c r="AE408" s="16"/>
      <c r="AT408" s="303" t="s">
        <v>175</v>
      </c>
      <c r="AU408" s="303" t="s">
        <v>87</v>
      </c>
      <c r="AV408" s="16" t="s">
        <v>188</v>
      </c>
      <c r="AW408" s="16" t="s">
        <v>34</v>
      </c>
      <c r="AX408" s="16" t="s">
        <v>77</v>
      </c>
      <c r="AY408" s="303" t="s">
        <v>167</v>
      </c>
    </row>
    <row r="409" s="14" customFormat="1">
      <c r="A409" s="14"/>
      <c r="B409" s="261"/>
      <c r="C409" s="262"/>
      <c r="D409" s="251" t="s">
        <v>175</v>
      </c>
      <c r="E409" s="263" t="s">
        <v>1</v>
      </c>
      <c r="F409" s="264" t="s">
        <v>187</v>
      </c>
      <c r="G409" s="262"/>
      <c r="H409" s="265">
        <v>223.58199999999999</v>
      </c>
      <c r="I409" s="266"/>
      <c r="J409" s="262"/>
      <c r="K409" s="262"/>
      <c r="L409" s="267"/>
      <c r="M409" s="268"/>
      <c r="N409" s="269"/>
      <c r="O409" s="269"/>
      <c r="P409" s="269"/>
      <c r="Q409" s="269"/>
      <c r="R409" s="269"/>
      <c r="S409" s="269"/>
      <c r="T409" s="270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71" t="s">
        <v>175</v>
      </c>
      <c r="AU409" s="271" t="s">
        <v>87</v>
      </c>
      <c r="AV409" s="14" t="s">
        <v>173</v>
      </c>
      <c r="AW409" s="14" t="s">
        <v>34</v>
      </c>
      <c r="AX409" s="14" t="s">
        <v>85</v>
      </c>
      <c r="AY409" s="271" t="s">
        <v>167</v>
      </c>
    </row>
    <row r="410" s="2" customFormat="1" ht="16.5" customHeight="1">
      <c r="A410" s="39"/>
      <c r="B410" s="40"/>
      <c r="C410" s="235" t="s">
        <v>545</v>
      </c>
      <c r="D410" s="235" t="s">
        <v>169</v>
      </c>
      <c r="E410" s="236" t="s">
        <v>546</v>
      </c>
      <c r="F410" s="237" t="s">
        <v>547</v>
      </c>
      <c r="G410" s="238" t="s">
        <v>172</v>
      </c>
      <c r="H410" s="239">
        <v>334.798</v>
      </c>
      <c r="I410" s="240"/>
      <c r="J410" s="241">
        <f>ROUND(I410*H410,2)</f>
        <v>0</v>
      </c>
      <c r="K410" s="242"/>
      <c r="L410" s="45"/>
      <c r="M410" s="243" t="s">
        <v>1</v>
      </c>
      <c r="N410" s="244" t="s">
        <v>42</v>
      </c>
      <c r="O410" s="92"/>
      <c r="P410" s="245">
        <f>O410*H410</f>
        <v>0</v>
      </c>
      <c r="Q410" s="245">
        <v>0.00025999999999999998</v>
      </c>
      <c r="R410" s="245">
        <f>Q410*H410</f>
        <v>0.087047479999999997</v>
      </c>
      <c r="S410" s="245">
        <v>0</v>
      </c>
      <c r="T410" s="246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47" t="s">
        <v>173</v>
      </c>
      <c r="AT410" s="247" t="s">
        <v>169</v>
      </c>
      <c r="AU410" s="247" t="s">
        <v>87</v>
      </c>
      <c r="AY410" s="18" t="s">
        <v>167</v>
      </c>
      <c r="BE410" s="248">
        <f>IF(N410="základní",J410,0)</f>
        <v>0</v>
      </c>
      <c r="BF410" s="248">
        <f>IF(N410="snížená",J410,0)</f>
        <v>0</v>
      </c>
      <c r="BG410" s="248">
        <f>IF(N410="zákl. přenesená",J410,0)</f>
        <v>0</v>
      </c>
      <c r="BH410" s="248">
        <f>IF(N410="sníž. přenesená",J410,0)</f>
        <v>0</v>
      </c>
      <c r="BI410" s="248">
        <f>IF(N410="nulová",J410,0)</f>
        <v>0</v>
      </c>
      <c r="BJ410" s="18" t="s">
        <v>85</v>
      </c>
      <c r="BK410" s="248">
        <f>ROUND(I410*H410,2)</f>
        <v>0</v>
      </c>
      <c r="BL410" s="18" t="s">
        <v>173</v>
      </c>
      <c r="BM410" s="247" t="s">
        <v>548</v>
      </c>
    </row>
    <row r="411" s="15" customFormat="1">
      <c r="A411" s="15"/>
      <c r="B411" s="283"/>
      <c r="C411" s="284"/>
      <c r="D411" s="251" t="s">
        <v>175</v>
      </c>
      <c r="E411" s="285" t="s">
        <v>1</v>
      </c>
      <c r="F411" s="286" t="s">
        <v>549</v>
      </c>
      <c r="G411" s="284"/>
      <c r="H411" s="285" t="s">
        <v>1</v>
      </c>
      <c r="I411" s="287"/>
      <c r="J411" s="284"/>
      <c r="K411" s="284"/>
      <c r="L411" s="288"/>
      <c r="M411" s="289"/>
      <c r="N411" s="290"/>
      <c r="O411" s="290"/>
      <c r="P411" s="290"/>
      <c r="Q411" s="290"/>
      <c r="R411" s="290"/>
      <c r="S411" s="290"/>
      <c r="T411" s="291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92" t="s">
        <v>175</v>
      </c>
      <c r="AU411" s="292" t="s">
        <v>87</v>
      </c>
      <c r="AV411" s="15" t="s">
        <v>85</v>
      </c>
      <c r="AW411" s="15" t="s">
        <v>34</v>
      </c>
      <c r="AX411" s="15" t="s">
        <v>77</v>
      </c>
      <c r="AY411" s="292" t="s">
        <v>167</v>
      </c>
    </row>
    <row r="412" s="13" customFormat="1">
      <c r="A412" s="13"/>
      <c r="B412" s="249"/>
      <c r="C412" s="250"/>
      <c r="D412" s="251" t="s">
        <v>175</v>
      </c>
      <c r="E412" s="252" t="s">
        <v>1</v>
      </c>
      <c r="F412" s="253" t="s">
        <v>550</v>
      </c>
      <c r="G412" s="250"/>
      <c r="H412" s="254">
        <v>1.3600000000000001</v>
      </c>
      <c r="I412" s="255"/>
      <c r="J412" s="250"/>
      <c r="K412" s="250"/>
      <c r="L412" s="256"/>
      <c r="M412" s="257"/>
      <c r="N412" s="258"/>
      <c r="O412" s="258"/>
      <c r="P412" s="258"/>
      <c r="Q412" s="258"/>
      <c r="R412" s="258"/>
      <c r="S412" s="258"/>
      <c r="T412" s="259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60" t="s">
        <v>175</v>
      </c>
      <c r="AU412" s="260" t="s">
        <v>87</v>
      </c>
      <c r="AV412" s="13" t="s">
        <v>87</v>
      </c>
      <c r="AW412" s="13" t="s">
        <v>34</v>
      </c>
      <c r="AX412" s="13" t="s">
        <v>77</v>
      </c>
      <c r="AY412" s="260" t="s">
        <v>167</v>
      </c>
    </row>
    <row r="413" s="15" customFormat="1">
      <c r="A413" s="15"/>
      <c r="B413" s="283"/>
      <c r="C413" s="284"/>
      <c r="D413" s="251" t="s">
        <v>175</v>
      </c>
      <c r="E413" s="285" t="s">
        <v>1</v>
      </c>
      <c r="F413" s="286" t="s">
        <v>551</v>
      </c>
      <c r="G413" s="284"/>
      <c r="H413" s="285" t="s">
        <v>1</v>
      </c>
      <c r="I413" s="287"/>
      <c r="J413" s="284"/>
      <c r="K413" s="284"/>
      <c r="L413" s="288"/>
      <c r="M413" s="289"/>
      <c r="N413" s="290"/>
      <c r="O413" s="290"/>
      <c r="P413" s="290"/>
      <c r="Q413" s="290"/>
      <c r="R413" s="290"/>
      <c r="S413" s="290"/>
      <c r="T413" s="291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92" t="s">
        <v>175</v>
      </c>
      <c r="AU413" s="292" t="s">
        <v>87</v>
      </c>
      <c r="AV413" s="15" t="s">
        <v>85</v>
      </c>
      <c r="AW413" s="15" t="s">
        <v>34</v>
      </c>
      <c r="AX413" s="15" t="s">
        <v>77</v>
      </c>
      <c r="AY413" s="292" t="s">
        <v>167</v>
      </c>
    </row>
    <row r="414" s="13" customFormat="1">
      <c r="A414" s="13"/>
      <c r="B414" s="249"/>
      <c r="C414" s="250"/>
      <c r="D414" s="251" t="s">
        <v>175</v>
      </c>
      <c r="E414" s="252" t="s">
        <v>1</v>
      </c>
      <c r="F414" s="253" t="s">
        <v>552</v>
      </c>
      <c r="G414" s="250"/>
      <c r="H414" s="254">
        <v>333.43799999999999</v>
      </c>
      <c r="I414" s="255"/>
      <c r="J414" s="250"/>
      <c r="K414" s="250"/>
      <c r="L414" s="256"/>
      <c r="M414" s="257"/>
      <c r="N414" s="258"/>
      <c r="O414" s="258"/>
      <c r="P414" s="258"/>
      <c r="Q414" s="258"/>
      <c r="R414" s="258"/>
      <c r="S414" s="258"/>
      <c r="T414" s="259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60" t="s">
        <v>175</v>
      </c>
      <c r="AU414" s="260" t="s">
        <v>87</v>
      </c>
      <c r="AV414" s="13" t="s">
        <v>87</v>
      </c>
      <c r="AW414" s="13" t="s">
        <v>34</v>
      </c>
      <c r="AX414" s="13" t="s">
        <v>77</v>
      </c>
      <c r="AY414" s="260" t="s">
        <v>167</v>
      </c>
    </row>
    <row r="415" s="14" customFormat="1">
      <c r="A415" s="14"/>
      <c r="B415" s="261"/>
      <c r="C415" s="262"/>
      <c r="D415" s="251" t="s">
        <v>175</v>
      </c>
      <c r="E415" s="263" t="s">
        <v>1</v>
      </c>
      <c r="F415" s="264" t="s">
        <v>187</v>
      </c>
      <c r="G415" s="262"/>
      <c r="H415" s="265">
        <v>334.798</v>
      </c>
      <c r="I415" s="266"/>
      <c r="J415" s="262"/>
      <c r="K415" s="262"/>
      <c r="L415" s="267"/>
      <c r="M415" s="268"/>
      <c r="N415" s="269"/>
      <c r="O415" s="269"/>
      <c r="P415" s="269"/>
      <c r="Q415" s="269"/>
      <c r="R415" s="269"/>
      <c r="S415" s="269"/>
      <c r="T415" s="270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71" t="s">
        <v>175</v>
      </c>
      <c r="AU415" s="271" t="s">
        <v>87</v>
      </c>
      <c r="AV415" s="14" t="s">
        <v>173</v>
      </c>
      <c r="AW415" s="14" t="s">
        <v>34</v>
      </c>
      <c r="AX415" s="14" t="s">
        <v>85</v>
      </c>
      <c r="AY415" s="271" t="s">
        <v>167</v>
      </c>
    </row>
    <row r="416" s="2" customFormat="1" ht="24.15" customHeight="1">
      <c r="A416" s="39"/>
      <c r="B416" s="40"/>
      <c r="C416" s="235" t="s">
        <v>553</v>
      </c>
      <c r="D416" s="235" t="s">
        <v>169</v>
      </c>
      <c r="E416" s="236" t="s">
        <v>554</v>
      </c>
      <c r="F416" s="237" t="s">
        <v>555</v>
      </c>
      <c r="G416" s="238" t="s">
        <v>172</v>
      </c>
      <c r="H416" s="239">
        <v>333.43799999999999</v>
      </c>
      <c r="I416" s="240"/>
      <c r="J416" s="241">
        <f>ROUND(I416*H416,2)</f>
        <v>0</v>
      </c>
      <c r="K416" s="242"/>
      <c r="L416" s="45"/>
      <c r="M416" s="243" t="s">
        <v>1</v>
      </c>
      <c r="N416" s="244" t="s">
        <v>42</v>
      </c>
      <c r="O416" s="92"/>
      <c r="P416" s="245">
        <f>O416*H416</f>
        <v>0</v>
      </c>
      <c r="Q416" s="245">
        <v>0.00020000000000000001</v>
      </c>
      <c r="R416" s="245">
        <f>Q416*H416</f>
        <v>0.0666876</v>
      </c>
      <c r="S416" s="245">
        <v>0</v>
      </c>
      <c r="T416" s="246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47" t="s">
        <v>173</v>
      </c>
      <c r="AT416" s="247" t="s">
        <v>169</v>
      </c>
      <c r="AU416" s="247" t="s">
        <v>87</v>
      </c>
      <c r="AY416" s="18" t="s">
        <v>167</v>
      </c>
      <c r="BE416" s="248">
        <f>IF(N416="základní",J416,0)</f>
        <v>0</v>
      </c>
      <c r="BF416" s="248">
        <f>IF(N416="snížená",J416,0)</f>
        <v>0</v>
      </c>
      <c r="BG416" s="248">
        <f>IF(N416="zákl. přenesená",J416,0)</f>
        <v>0</v>
      </c>
      <c r="BH416" s="248">
        <f>IF(N416="sníž. přenesená",J416,0)</f>
        <v>0</v>
      </c>
      <c r="BI416" s="248">
        <f>IF(N416="nulová",J416,0)</f>
        <v>0</v>
      </c>
      <c r="BJ416" s="18" t="s">
        <v>85</v>
      </c>
      <c r="BK416" s="248">
        <f>ROUND(I416*H416,2)</f>
        <v>0</v>
      </c>
      <c r="BL416" s="18" t="s">
        <v>173</v>
      </c>
      <c r="BM416" s="247" t="s">
        <v>556</v>
      </c>
    </row>
    <row r="417" s="13" customFormat="1">
      <c r="A417" s="13"/>
      <c r="B417" s="249"/>
      <c r="C417" s="250"/>
      <c r="D417" s="251" t="s">
        <v>175</v>
      </c>
      <c r="E417" s="252" t="s">
        <v>1</v>
      </c>
      <c r="F417" s="253" t="s">
        <v>557</v>
      </c>
      <c r="G417" s="250"/>
      <c r="H417" s="254">
        <v>324.346</v>
      </c>
      <c r="I417" s="255"/>
      <c r="J417" s="250"/>
      <c r="K417" s="250"/>
      <c r="L417" s="256"/>
      <c r="M417" s="257"/>
      <c r="N417" s="258"/>
      <c r="O417" s="258"/>
      <c r="P417" s="258"/>
      <c r="Q417" s="258"/>
      <c r="R417" s="258"/>
      <c r="S417" s="258"/>
      <c r="T417" s="259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60" t="s">
        <v>175</v>
      </c>
      <c r="AU417" s="260" t="s">
        <v>87</v>
      </c>
      <c r="AV417" s="13" t="s">
        <v>87</v>
      </c>
      <c r="AW417" s="13" t="s">
        <v>34</v>
      </c>
      <c r="AX417" s="13" t="s">
        <v>77</v>
      </c>
      <c r="AY417" s="260" t="s">
        <v>167</v>
      </c>
    </row>
    <row r="418" s="13" customFormat="1">
      <c r="A418" s="13"/>
      <c r="B418" s="249"/>
      <c r="C418" s="250"/>
      <c r="D418" s="251" t="s">
        <v>175</v>
      </c>
      <c r="E418" s="252" t="s">
        <v>1</v>
      </c>
      <c r="F418" s="253" t="s">
        <v>558</v>
      </c>
      <c r="G418" s="250"/>
      <c r="H418" s="254">
        <v>9.0920000000000005</v>
      </c>
      <c r="I418" s="255"/>
      <c r="J418" s="250"/>
      <c r="K418" s="250"/>
      <c r="L418" s="256"/>
      <c r="M418" s="257"/>
      <c r="N418" s="258"/>
      <c r="O418" s="258"/>
      <c r="P418" s="258"/>
      <c r="Q418" s="258"/>
      <c r="R418" s="258"/>
      <c r="S418" s="258"/>
      <c r="T418" s="259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60" t="s">
        <v>175</v>
      </c>
      <c r="AU418" s="260" t="s">
        <v>87</v>
      </c>
      <c r="AV418" s="13" t="s">
        <v>87</v>
      </c>
      <c r="AW418" s="13" t="s">
        <v>34</v>
      </c>
      <c r="AX418" s="13" t="s">
        <v>77</v>
      </c>
      <c r="AY418" s="260" t="s">
        <v>167</v>
      </c>
    </row>
    <row r="419" s="14" customFormat="1">
      <c r="A419" s="14"/>
      <c r="B419" s="261"/>
      <c r="C419" s="262"/>
      <c r="D419" s="251" t="s">
        <v>175</v>
      </c>
      <c r="E419" s="263" t="s">
        <v>1</v>
      </c>
      <c r="F419" s="264" t="s">
        <v>187</v>
      </c>
      <c r="G419" s="262"/>
      <c r="H419" s="265">
        <v>333.43799999999999</v>
      </c>
      <c r="I419" s="266"/>
      <c r="J419" s="262"/>
      <c r="K419" s="262"/>
      <c r="L419" s="267"/>
      <c r="M419" s="268"/>
      <c r="N419" s="269"/>
      <c r="O419" s="269"/>
      <c r="P419" s="269"/>
      <c r="Q419" s="269"/>
      <c r="R419" s="269"/>
      <c r="S419" s="269"/>
      <c r="T419" s="270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71" t="s">
        <v>175</v>
      </c>
      <c r="AU419" s="271" t="s">
        <v>87</v>
      </c>
      <c r="AV419" s="14" t="s">
        <v>173</v>
      </c>
      <c r="AW419" s="14" t="s">
        <v>34</v>
      </c>
      <c r="AX419" s="14" t="s">
        <v>85</v>
      </c>
      <c r="AY419" s="271" t="s">
        <v>167</v>
      </c>
    </row>
    <row r="420" s="2" customFormat="1" ht="44.25" customHeight="1">
      <c r="A420" s="39"/>
      <c r="B420" s="40"/>
      <c r="C420" s="235" t="s">
        <v>559</v>
      </c>
      <c r="D420" s="235" t="s">
        <v>169</v>
      </c>
      <c r="E420" s="236" t="s">
        <v>560</v>
      </c>
      <c r="F420" s="237" t="s">
        <v>561</v>
      </c>
      <c r="G420" s="238" t="s">
        <v>172</v>
      </c>
      <c r="H420" s="239">
        <v>12.220000000000001</v>
      </c>
      <c r="I420" s="240"/>
      <c r="J420" s="241">
        <f>ROUND(I420*H420,2)</f>
        <v>0</v>
      </c>
      <c r="K420" s="242"/>
      <c r="L420" s="45"/>
      <c r="M420" s="243" t="s">
        <v>1</v>
      </c>
      <c r="N420" s="244" t="s">
        <v>42</v>
      </c>
      <c r="O420" s="92"/>
      <c r="P420" s="245">
        <f>O420*H420</f>
        <v>0</v>
      </c>
      <c r="Q420" s="245">
        <v>0.0085199999999999998</v>
      </c>
      <c r="R420" s="245">
        <f>Q420*H420</f>
        <v>0.10411440000000001</v>
      </c>
      <c r="S420" s="245">
        <v>0</v>
      </c>
      <c r="T420" s="246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47" t="s">
        <v>173</v>
      </c>
      <c r="AT420" s="247" t="s">
        <v>169</v>
      </c>
      <c r="AU420" s="247" t="s">
        <v>87</v>
      </c>
      <c r="AY420" s="18" t="s">
        <v>167</v>
      </c>
      <c r="BE420" s="248">
        <f>IF(N420="základní",J420,0)</f>
        <v>0</v>
      </c>
      <c r="BF420" s="248">
        <f>IF(N420="snížená",J420,0)</f>
        <v>0</v>
      </c>
      <c r="BG420" s="248">
        <f>IF(N420="zákl. přenesená",J420,0)</f>
        <v>0</v>
      </c>
      <c r="BH420" s="248">
        <f>IF(N420="sníž. přenesená",J420,0)</f>
        <v>0</v>
      </c>
      <c r="BI420" s="248">
        <f>IF(N420="nulová",J420,0)</f>
        <v>0</v>
      </c>
      <c r="BJ420" s="18" t="s">
        <v>85</v>
      </c>
      <c r="BK420" s="248">
        <f>ROUND(I420*H420,2)</f>
        <v>0</v>
      </c>
      <c r="BL420" s="18" t="s">
        <v>173</v>
      </c>
      <c r="BM420" s="247" t="s">
        <v>562</v>
      </c>
    </row>
    <row r="421" s="15" customFormat="1">
      <c r="A421" s="15"/>
      <c r="B421" s="283"/>
      <c r="C421" s="284"/>
      <c r="D421" s="251" t="s">
        <v>175</v>
      </c>
      <c r="E421" s="285" t="s">
        <v>1</v>
      </c>
      <c r="F421" s="286" t="s">
        <v>563</v>
      </c>
      <c r="G421" s="284"/>
      <c r="H421" s="285" t="s">
        <v>1</v>
      </c>
      <c r="I421" s="287"/>
      <c r="J421" s="284"/>
      <c r="K421" s="284"/>
      <c r="L421" s="288"/>
      <c r="M421" s="289"/>
      <c r="N421" s="290"/>
      <c r="O421" s="290"/>
      <c r="P421" s="290"/>
      <c r="Q421" s="290"/>
      <c r="R421" s="290"/>
      <c r="S421" s="290"/>
      <c r="T421" s="291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T421" s="292" t="s">
        <v>175</v>
      </c>
      <c r="AU421" s="292" t="s">
        <v>87</v>
      </c>
      <c r="AV421" s="15" t="s">
        <v>85</v>
      </c>
      <c r="AW421" s="15" t="s">
        <v>34</v>
      </c>
      <c r="AX421" s="15" t="s">
        <v>77</v>
      </c>
      <c r="AY421" s="292" t="s">
        <v>167</v>
      </c>
    </row>
    <row r="422" s="13" customFormat="1">
      <c r="A422" s="13"/>
      <c r="B422" s="249"/>
      <c r="C422" s="250"/>
      <c r="D422" s="251" t="s">
        <v>175</v>
      </c>
      <c r="E422" s="252" t="s">
        <v>1</v>
      </c>
      <c r="F422" s="253" t="s">
        <v>564</v>
      </c>
      <c r="G422" s="250"/>
      <c r="H422" s="254">
        <v>12.220000000000001</v>
      </c>
      <c r="I422" s="255"/>
      <c r="J422" s="250"/>
      <c r="K422" s="250"/>
      <c r="L422" s="256"/>
      <c r="M422" s="257"/>
      <c r="N422" s="258"/>
      <c r="O422" s="258"/>
      <c r="P422" s="258"/>
      <c r="Q422" s="258"/>
      <c r="R422" s="258"/>
      <c r="S422" s="258"/>
      <c r="T422" s="259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60" t="s">
        <v>175</v>
      </c>
      <c r="AU422" s="260" t="s">
        <v>87</v>
      </c>
      <c r="AV422" s="13" t="s">
        <v>87</v>
      </c>
      <c r="AW422" s="13" t="s">
        <v>34</v>
      </c>
      <c r="AX422" s="13" t="s">
        <v>77</v>
      </c>
      <c r="AY422" s="260" t="s">
        <v>167</v>
      </c>
    </row>
    <row r="423" s="14" customFormat="1">
      <c r="A423" s="14"/>
      <c r="B423" s="261"/>
      <c r="C423" s="262"/>
      <c r="D423" s="251" t="s">
        <v>175</v>
      </c>
      <c r="E423" s="263" t="s">
        <v>1</v>
      </c>
      <c r="F423" s="264" t="s">
        <v>187</v>
      </c>
      <c r="G423" s="262"/>
      <c r="H423" s="265">
        <v>12.220000000000001</v>
      </c>
      <c r="I423" s="266"/>
      <c r="J423" s="262"/>
      <c r="K423" s="262"/>
      <c r="L423" s="267"/>
      <c r="M423" s="268"/>
      <c r="N423" s="269"/>
      <c r="O423" s="269"/>
      <c r="P423" s="269"/>
      <c r="Q423" s="269"/>
      <c r="R423" s="269"/>
      <c r="S423" s="269"/>
      <c r="T423" s="270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71" t="s">
        <v>175</v>
      </c>
      <c r="AU423" s="271" t="s">
        <v>87</v>
      </c>
      <c r="AV423" s="14" t="s">
        <v>173</v>
      </c>
      <c r="AW423" s="14" t="s">
        <v>34</v>
      </c>
      <c r="AX423" s="14" t="s">
        <v>85</v>
      </c>
      <c r="AY423" s="271" t="s">
        <v>167</v>
      </c>
    </row>
    <row r="424" s="2" customFormat="1" ht="24.15" customHeight="1">
      <c r="A424" s="39"/>
      <c r="B424" s="40"/>
      <c r="C424" s="272" t="s">
        <v>565</v>
      </c>
      <c r="D424" s="272" t="s">
        <v>211</v>
      </c>
      <c r="E424" s="273" t="s">
        <v>566</v>
      </c>
      <c r="F424" s="274" t="s">
        <v>567</v>
      </c>
      <c r="G424" s="275" t="s">
        <v>172</v>
      </c>
      <c r="H424" s="276">
        <v>12.831</v>
      </c>
      <c r="I424" s="277"/>
      <c r="J424" s="278">
        <f>ROUND(I424*H424,2)</f>
        <v>0</v>
      </c>
      <c r="K424" s="279"/>
      <c r="L424" s="280"/>
      <c r="M424" s="281" t="s">
        <v>1</v>
      </c>
      <c r="N424" s="282" t="s">
        <v>42</v>
      </c>
      <c r="O424" s="92"/>
      <c r="P424" s="245">
        <f>O424*H424</f>
        <v>0</v>
      </c>
      <c r="Q424" s="245">
        <v>0.0035999999999999999</v>
      </c>
      <c r="R424" s="245">
        <f>Q424*H424</f>
        <v>0.046191599999999999</v>
      </c>
      <c r="S424" s="245">
        <v>0</v>
      </c>
      <c r="T424" s="246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47" t="s">
        <v>346</v>
      </c>
      <c r="AT424" s="247" t="s">
        <v>211</v>
      </c>
      <c r="AU424" s="247" t="s">
        <v>87</v>
      </c>
      <c r="AY424" s="18" t="s">
        <v>167</v>
      </c>
      <c r="BE424" s="248">
        <f>IF(N424="základní",J424,0)</f>
        <v>0</v>
      </c>
      <c r="BF424" s="248">
        <f>IF(N424="snížená",J424,0)</f>
        <v>0</v>
      </c>
      <c r="BG424" s="248">
        <f>IF(N424="zákl. přenesená",J424,0)</f>
        <v>0</v>
      </c>
      <c r="BH424" s="248">
        <f>IF(N424="sníž. přenesená",J424,0)</f>
        <v>0</v>
      </c>
      <c r="BI424" s="248">
        <f>IF(N424="nulová",J424,0)</f>
        <v>0</v>
      </c>
      <c r="BJ424" s="18" t="s">
        <v>85</v>
      </c>
      <c r="BK424" s="248">
        <f>ROUND(I424*H424,2)</f>
        <v>0</v>
      </c>
      <c r="BL424" s="18" t="s">
        <v>251</v>
      </c>
      <c r="BM424" s="247" t="s">
        <v>568</v>
      </c>
    </row>
    <row r="425" s="13" customFormat="1">
      <c r="A425" s="13"/>
      <c r="B425" s="249"/>
      <c r="C425" s="250"/>
      <c r="D425" s="251" t="s">
        <v>175</v>
      </c>
      <c r="E425" s="250"/>
      <c r="F425" s="253" t="s">
        <v>569</v>
      </c>
      <c r="G425" s="250"/>
      <c r="H425" s="254">
        <v>12.831</v>
      </c>
      <c r="I425" s="255"/>
      <c r="J425" s="250"/>
      <c r="K425" s="250"/>
      <c r="L425" s="256"/>
      <c r="M425" s="257"/>
      <c r="N425" s="258"/>
      <c r="O425" s="258"/>
      <c r="P425" s="258"/>
      <c r="Q425" s="258"/>
      <c r="R425" s="258"/>
      <c r="S425" s="258"/>
      <c r="T425" s="259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60" t="s">
        <v>175</v>
      </c>
      <c r="AU425" s="260" t="s">
        <v>87</v>
      </c>
      <c r="AV425" s="13" t="s">
        <v>87</v>
      </c>
      <c r="AW425" s="13" t="s">
        <v>4</v>
      </c>
      <c r="AX425" s="13" t="s">
        <v>85</v>
      </c>
      <c r="AY425" s="260" t="s">
        <v>167</v>
      </c>
    </row>
    <row r="426" s="2" customFormat="1" ht="44.25" customHeight="1">
      <c r="A426" s="39"/>
      <c r="B426" s="40"/>
      <c r="C426" s="235" t="s">
        <v>570</v>
      </c>
      <c r="D426" s="235" t="s">
        <v>169</v>
      </c>
      <c r="E426" s="236" t="s">
        <v>571</v>
      </c>
      <c r="F426" s="237" t="s">
        <v>572</v>
      </c>
      <c r="G426" s="238" t="s">
        <v>172</v>
      </c>
      <c r="H426" s="239">
        <v>324.346</v>
      </c>
      <c r="I426" s="240"/>
      <c r="J426" s="241">
        <f>ROUND(I426*H426,2)</f>
        <v>0</v>
      </c>
      <c r="K426" s="242"/>
      <c r="L426" s="45"/>
      <c r="M426" s="243" t="s">
        <v>1</v>
      </c>
      <c r="N426" s="244" t="s">
        <v>42</v>
      </c>
      <c r="O426" s="92"/>
      <c r="P426" s="245">
        <f>O426*H426</f>
        <v>0</v>
      </c>
      <c r="Q426" s="245">
        <v>0.0086</v>
      </c>
      <c r="R426" s="245">
        <f>Q426*H426</f>
        <v>2.7893756000000001</v>
      </c>
      <c r="S426" s="245">
        <v>0</v>
      </c>
      <c r="T426" s="246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47" t="s">
        <v>173</v>
      </c>
      <c r="AT426" s="247" t="s">
        <v>169</v>
      </c>
      <c r="AU426" s="247" t="s">
        <v>87</v>
      </c>
      <c r="AY426" s="18" t="s">
        <v>167</v>
      </c>
      <c r="BE426" s="248">
        <f>IF(N426="základní",J426,0)</f>
        <v>0</v>
      </c>
      <c r="BF426" s="248">
        <f>IF(N426="snížená",J426,0)</f>
        <v>0</v>
      </c>
      <c r="BG426" s="248">
        <f>IF(N426="zákl. přenesená",J426,0)</f>
        <v>0</v>
      </c>
      <c r="BH426" s="248">
        <f>IF(N426="sníž. přenesená",J426,0)</f>
        <v>0</v>
      </c>
      <c r="BI426" s="248">
        <f>IF(N426="nulová",J426,0)</f>
        <v>0</v>
      </c>
      <c r="BJ426" s="18" t="s">
        <v>85</v>
      </c>
      <c r="BK426" s="248">
        <f>ROUND(I426*H426,2)</f>
        <v>0</v>
      </c>
      <c r="BL426" s="18" t="s">
        <v>173</v>
      </c>
      <c r="BM426" s="247" t="s">
        <v>573</v>
      </c>
    </row>
    <row r="427" s="13" customFormat="1">
      <c r="A427" s="13"/>
      <c r="B427" s="249"/>
      <c r="C427" s="250"/>
      <c r="D427" s="251" t="s">
        <v>175</v>
      </c>
      <c r="E427" s="252" t="s">
        <v>1</v>
      </c>
      <c r="F427" s="253" t="s">
        <v>574</v>
      </c>
      <c r="G427" s="250"/>
      <c r="H427" s="254">
        <v>321.97199999999998</v>
      </c>
      <c r="I427" s="255"/>
      <c r="J427" s="250"/>
      <c r="K427" s="250"/>
      <c r="L427" s="256"/>
      <c r="M427" s="257"/>
      <c r="N427" s="258"/>
      <c r="O427" s="258"/>
      <c r="P427" s="258"/>
      <c r="Q427" s="258"/>
      <c r="R427" s="258"/>
      <c r="S427" s="258"/>
      <c r="T427" s="259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60" t="s">
        <v>175</v>
      </c>
      <c r="AU427" s="260" t="s">
        <v>87</v>
      </c>
      <c r="AV427" s="13" t="s">
        <v>87</v>
      </c>
      <c r="AW427" s="13" t="s">
        <v>34</v>
      </c>
      <c r="AX427" s="13" t="s">
        <v>77</v>
      </c>
      <c r="AY427" s="260" t="s">
        <v>167</v>
      </c>
    </row>
    <row r="428" s="13" customFormat="1">
      <c r="A428" s="13"/>
      <c r="B428" s="249"/>
      <c r="C428" s="250"/>
      <c r="D428" s="251" t="s">
        <v>175</v>
      </c>
      <c r="E428" s="252" t="s">
        <v>1</v>
      </c>
      <c r="F428" s="253" t="s">
        <v>575</v>
      </c>
      <c r="G428" s="250"/>
      <c r="H428" s="254">
        <v>39.987000000000002</v>
      </c>
      <c r="I428" s="255"/>
      <c r="J428" s="250"/>
      <c r="K428" s="250"/>
      <c r="L428" s="256"/>
      <c r="M428" s="257"/>
      <c r="N428" s="258"/>
      <c r="O428" s="258"/>
      <c r="P428" s="258"/>
      <c r="Q428" s="258"/>
      <c r="R428" s="258"/>
      <c r="S428" s="258"/>
      <c r="T428" s="259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60" t="s">
        <v>175</v>
      </c>
      <c r="AU428" s="260" t="s">
        <v>87</v>
      </c>
      <c r="AV428" s="13" t="s">
        <v>87</v>
      </c>
      <c r="AW428" s="13" t="s">
        <v>34</v>
      </c>
      <c r="AX428" s="13" t="s">
        <v>77</v>
      </c>
      <c r="AY428" s="260" t="s">
        <v>167</v>
      </c>
    </row>
    <row r="429" s="15" customFormat="1">
      <c r="A429" s="15"/>
      <c r="B429" s="283"/>
      <c r="C429" s="284"/>
      <c r="D429" s="251" t="s">
        <v>175</v>
      </c>
      <c r="E429" s="285" t="s">
        <v>1</v>
      </c>
      <c r="F429" s="286" t="s">
        <v>576</v>
      </c>
      <c r="G429" s="284"/>
      <c r="H429" s="285" t="s">
        <v>1</v>
      </c>
      <c r="I429" s="287"/>
      <c r="J429" s="284"/>
      <c r="K429" s="284"/>
      <c r="L429" s="288"/>
      <c r="M429" s="289"/>
      <c r="N429" s="290"/>
      <c r="O429" s="290"/>
      <c r="P429" s="290"/>
      <c r="Q429" s="290"/>
      <c r="R429" s="290"/>
      <c r="S429" s="290"/>
      <c r="T429" s="291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T429" s="292" t="s">
        <v>175</v>
      </c>
      <c r="AU429" s="292" t="s">
        <v>87</v>
      </c>
      <c r="AV429" s="15" t="s">
        <v>85</v>
      </c>
      <c r="AW429" s="15" t="s">
        <v>34</v>
      </c>
      <c r="AX429" s="15" t="s">
        <v>77</v>
      </c>
      <c r="AY429" s="292" t="s">
        <v>167</v>
      </c>
    </row>
    <row r="430" s="13" customFormat="1">
      <c r="A430" s="13"/>
      <c r="B430" s="249"/>
      <c r="C430" s="250"/>
      <c r="D430" s="251" t="s">
        <v>175</v>
      </c>
      <c r="E430" s="252" t="s">
        <v>1</v>
      </c>
      <c r="F430" s="253" t="s">
        <v>577</v>
      </c>
      <c r="G430" s="250"/>
      <c r="H430" s="254">
        <v>-37.613</v>
      </c>
      <c r="I430" s="255"/>
      <c r="J430" s="250"/>
      <c r="K430" s="250"/>
      <c r="L430" s="256"/>
      <c r="M430" s="257"/>
      <c r="N430" s="258"/>
      <c r="O430" s="258"/>
      <c r="P430" s="258"/>
      <c r="Q430" s="258"/>
      <c r="R430" s="258"/>
      <c r="S430" s="258"/>
      <c r="T430" s="259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60" t="s">
        <v>175</v>
      </c>
      <c r="AU430" s="260" t="s">
        <v>87</v>
      </c>
      <c r="AV430" s="13" t="s">
        <v>87</v>
      </c>
      <c r="AW430" s="13" t="s">
        <v>34</v>
      </c>
      <c r="AX430" s="13" t="s">
        <v>77</v>
      </c>
      <c r="AY430" s="260" t="s">
        <v>167</v>
      </c>
    </row>
    <row r="431" s="14" customFormat="1">
      <c r="A431" s="14"/>
      <c r="B431" s="261"/>
      <c r="C431" s="262"/>
      <c r="D431" s="251" t="s">
        <v>175</v>
      </c>
      <c r="E431" s="263" t="s">
        <v>1</v>
      </c>
      <c r="F431" s="264" t="s">
        <v>187</v>
      </c>
      <c r="G431" s="262"/>
      <c r="H431" s="265">
        <v>324.346</v>
      </c>
      <c r="I431" s="266"/>
      <c r="J431" s="262"/>
      <c r="K431" s="262"/>
      <c r="L431" s="267"/>
      <c r="M431" s="268"/>
      <c r="N431" s="269"/>
      <c r="O431" s="269"/>
      <c r="P431" s="269"/>
      <c r="Q431" s="269"/>
      <c r="R431" s="269"/>
      <c r="S431" s="269"/>
      <c r="T431" s="270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71" t="s">
        <v>175</v>
      </c>
      <c r="AU431" s="271" t="s">
        <v>87</v>
      </c>
      <c r="AV431" s="14" t="s">
        <v>173</v>
      </c>
      <c r="AW431" s="14" t="s">
        <v>34</v>
      </c>
      <c r="AX431" s="14" t="s">
        <v>85</v>
      </c>
      <c r="AY431" s="271" t="s">
        <v>167</v>
      </c>
    </row>
    <row r="432" s="2" customFormat="1" ht="16.5" customHeight="1">
      <c r="A432" s="39"/>
      <c r="B432" s="40"/>
      <c r="C432" s="272" t="s">
        <v>578</v>
      </c>
      <c r="D432" s="272" t="s">
        <v>211</v>
      </c>
      <c r="E432" s="273" t="s">
        <v>579</v>
      </c>
      <c r="F432" s="274" t="s">
        <v>580</v>
      </c>
      <c r="G432" s="275" t="s">
        <v>172</v>
      </c>
      <c r="H432" s="276">
        <v>340.56299999999999</v>
      </c>
      <c r="I432" s="277"/>
      <c r="J432" s="278">
        <f>ROUND(I432*H432,2)</f>
        <v>0</v>
      </c>
      <c r="K432" s="279"/>
      <c r="L432" s="280"/>
      <c r="M432" s="281" t="s">
        <v>1</v>
      </c>
      <c r="N432" s="282" t="s">
        <v>42</v>
      </c>
      <c r="O432" s="92"/>
      <c r="P432" s="245">
        <f>O432*H432</f>
        <v>0</v>
      </c>
      <c r="Q432" s="245">
        <v>0.0036800000000000001</v>
      </c>
      <c r="R432" s="245">
        <f>Q432*H432</f>
        <v>1.25327184</v>
      </c>
      <c r="S432" s="245">
        <v>0</v>
      </c>
      <c r="T432" s="246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47" t="s">
        <v>210</v>
      </c>
      <c r="AT432" s="247" t="s">
        <v>211</v>
      </c>
      <c r="AU432" s="247" t="s">
        <v>87</v>
      </c>
      <c r="AY432" s="18" t="s">
        <v>167</v>
      </c>
      <c r="BE432" s="248">
        <f>IF(N432="základní",J432,0)</f>
        <v>0</v>
      </c>
      <c r="BF432" s="248">
        <f>IF(N432="snížená",J432,0)</f>
        <v>0</v>
      </c>
      <c r="BG432" s="248">
        <f>IF(N432="zákl. přenesená",J432,0)</f>
        <v>0</v>
      </c>
      <c r="BH432" s="248">
        <f>IF(N432="sníž. přenesená",J432,0)</f>
        <v>0</v>
      </c>
      <c r="BI432" s="248">
        <f>IF(N432="nulová",J432,0)</f>
        <v>0</v>
      </c>
      <c r="BJ432" s="18" t="s">
        <v>85</v>
      </c>
      <c r="BK432" s="248">
        <f>ROUND(I432*H432,2)</f>
        <v>0</v>
      </c>
      <c r="BL432" s="18" t="s">
        <v>173</v>
      </c>
      <c r="BM432" s="247" t="s">
        <v>581</v>
      </c>
    </row>
    <row r="433" s="13" customFormat="1">
      <c r="A433" s="13"/>
      <c r="B433" s="249"/>
      <c r="C433" s="250"/>
      <c r="D433" s="251" t="s">
        <v>175</v>
      </c>
      <c r="E433" s="250"/>
      <c r="F433" s="253" t="s">
        <v>582</v>
      </c>
      <c r="G433" s="250"/>
      <c r="H433" s="254">
        <v>340.56299999999999</v>
      </c>
      <c r="I433" s="255"/>
      <c r="J433" s="250"/>
      <c r="K433" s="250"/>
      <c r="L433" s="256"/>
      <c r="M433" s="257"/>
      <c r="N433" s="258"/>
      <c r="O433" s="258"/>
      <c r="P433" s="258"/>
      <c r="Q433" s="258"/>
      <c r="R433" s="258"/>
      <c r="S433" s="258"/>
      <c r="T433" s="259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60" t="s">
        <v>175</v>
      </c>
      <c r="AU433" s="260" t="s">
        <v>87</v>
      </c>
      <c r="AV433" s="13" t="s">
        <v>87</v>
      </c>
      <c r="AW433" s="13" t="s">
        <v>4</v>
      </c>
      <c r="AX433" s="13" t="s">
        <v>85</v>
      </c>
      <c r="AY433" s="260" t="s">
        <v>167</v>
      </c>
    </row>
    <row r="434" s="2" customFormat="1" ht="24.15" customHeight="1">
      <c r="A434" s="39"/>
      <c r="B434" s="40"/>
      <c r="C434" s="235" t="s">
        <v>583</v>
      </c>
      <c r="D434" s="235" t="s">
        <v>169</v>
      </c>
      <c r="E434" s="236" t="s">
        <v>584</v>
      </c>
      <c r="F434" s="237" t="s">
        <v>585</v>
      </c>
      <c r="G434" s="238" t="s">
        <v>238</v>
      </c>
      <c r="H434" s="239">
        <v>11.02</v>
      </c>
      <c r="I434" s="240"/>
      <c r="J434" s="241">
        <f>ROUND(I434*H434,2)</f>
        <v>0</v>
      </c>
      <c r="K434" s="242"/>
      <c r="L434" s="45"/>
      <c r="M434" s="243" t="s">
        <v>1</v>
      </c>
      <c r="N434" s="244" t="s">
        <v>42</v>
      </c>
      <c r="O434" s="92"/>
      <c r="P434" s="245">
        <f>O434*H434</f>
        <v>0</v>
      </c>
      <c r="Q434" s="245">
        <v>3.0000000000000001E-05</v>
      </c>
      <c r="R434" s="245">
        <f>Q434*H434</f>
        <v>0.00033060000000000001</v>
      </c>
      <c r="S434" s="245">
        <v>0</v>
      </c>
      <c r="T434" s="246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47" t="s">
        <v>173</v>
      </c>
      <c r="AT434" s="247" t="s">
        <v>169</v>
      </c>
      <c r="AU434" s="247" t="s">
        <v>87</v>
      </c>
      <c r="AY434" s="18" t="s">
        <v>167</v>
      </c>
      <c r="BE434" s="248">
        <f>IF(N434="základní",J434,0)</f>
        <v>0</v>
      </c>
      <c r="BF434" s="248">
        <f>IF(N434="snížená",J434,0)</f>
        <v>0</v>
      </c>
      <c r="BG434" s="248">
        <f>IF(N434="zákl. přenesená",J434,0)</f>
        <v>0</v>
      </c>
      <c r="BH434" s="248">
        <f>IF(N434="sníž. přenesená",J434,0)</f>
        <v>0</v>
      </c>
      <c r="BI434" s="248">
        <f>IF(N434="nulová",J434,0)</f>
        <v>0</v>
      </c>
      <c r="BJ434" s="18" t="s">
        <v>85</v>
      </c>
      <c r="BK434" s="248">
        <f>ROUND(I434*H434,2)</f>
        <v>0</v>
      </c>
      <c r="BL434" s="18" t="s">
        <v>173</v>
      </c>
      <c r="BM434" s="247" t="s">
        <v>586</v>
      </c>
    </row>
    <row r="435" s="13" customFormat="1">
      <c r="A435" s="13"/>
      <c r="B435" s="249"/>
      <c r="C435" s="250"/>
      <c r="D435" s="251" t="s">
        <v>175</v>
      </c>
      <c r="E435" s="252" t="s">
        <v>1</v>
      </c>
      <c r="F435" s="253" t="s">
        <v>587</v>
      </c>
      <c r="G435" s="250"/>
      <c r="H435" s="254">
        <v>12.220000000000001</v>
      </c>
      <c r="I435" s="255"/>
      <c r="J435" s="250"/>
      <c r="K435" s="250"/>
      <c r="L435" s="256"/>
      <c r="M435" s="257"/>
      <c r="N435" s="258"/>
      <c r="O435" s="258"/>
      <c r="P435" s="258"/>
      <c r="Q435" s="258"/>
      <c r="R435" s="258"/>
      <c r="S435" s="258"/>
      <c r="T435" s="259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60" t="s">
        <v>175</v>
      </c>
      <c r="AU435" s="260" t="s">
        <v>87</v>
      </c>
      <c r="AV435" s="13" t="s">
        <v>87</v>
      </c>
      <c r="AW435" s="13" t="s">
        <v>34</v>
      </c>
      <c r="AX435" s="13" t="s">
        <v>77</v>
      </c>
      <c r="AY435" s="260" t="s">
        <v>167</v>
      </c>
    </row>
    <row r="436" s="15" customFormat="1">
      <c r="A436" s="15"/>
      <c r="B436" s="283"/>
      <c r="C436" s="284"/>
      <c r="D436" s="251" t="s">
        <v>175</v>
      </c>
      <c r="E436" s="285" t="s">
        <v>1</v>
      </c>
      <c r="F436" s="286" t="s">
        <v>576</v>
      </c>
      <c r="G436" s="284"/>
      <c r="H436" s="285" t="s">
        <v>1</v>
      </c>
      <c r="I436" s="287"/>
      <c r="J436" s="284"/>
      <c r="K436" s="284"/>
      <c r="L436" s="288"/>
      <c r="M436" s="289"/>
      <c r="N436" s="290"/>
      <c r="O436" s="290"/>
      <c r="P436" s="290"/>
      <c r="Q436" s="290"/>
      <c r="R436" s="290"/>
      <c r="S436" s="290"/>
      <c r="T436" s="291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92" t="s">
        <v>175</v>
      </c>
      <c r="AU436" s="292" t="s">
        <v>87</v>
      </c>
      <c r="AV436" s="15" t="s">
        <v>85</v>
      </c>
      <c r="AW436" s="15" t="s">
        <v>34</v>
      </c>
      <c r="AX436" s="15" t="s">
        <v>77</v>
      </c>
      <c r="AY436" s="292" t="s">
        <v>167</v>
      </c>
    </row>
    <row r="437" s="13" customFormat="1">
      <c r="A437" s="13"/>
      <c r="B437" s="249"/>
      <c r="C437" s="250"/>
      <c r="D437" s="251" t="s">
        <v>175</v>
      </c>
      <c r="E437" s="252" t="s">
        <v>1</v>
      </c>
      <c r="F437" s="253" t="s">
        <v>588</v>
      </c>
      <c r="G437" s="250"/>
      <c r="H437" s="254">
        <v>-1.2</v>
      </c>
      <c r="I437" s="255"/>
      <c r="J437" s="250"/>
      <c r="K437" s="250"/>
      <c r="L437" s="256"/>
      <c r="M437" s="257"/>
      <c r="N437" s="258"/>
      <c r="O437" s="258"/>
      <c r="P437" s="258"/>
      <c r="Q437" s="258"/>
      <c r="R437" s="258"/>
      <c r="S437" s="258"/>
      <c r="T437" s="259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60" t="s">
        <v>175</v>
      </c>
      <c r="AU437" s="260" t="s">
        <v>87</v>
      </c>
      <c r="AV437" s="13" t="s">
        <v>87</v>
      </c>
      <c r="AW437" s="13" t="s">
        <v>34</v>
      </c>
      <c r="AX437" s="13" t="s">
        <v>77</v>
      </c>
      <c r="AY437" s="260" t="s">
        <v>167</v>
      </c>
    </row>
    <row r="438" s="14" customFormat="1">
      <c r="A438" s="14"/>
      <c r="B438" s="261"/>
      <c r="C438" s="262"/>
      <c r="D438" s="251" t="s">
        <v>175</v>
      </c>
      <c r="E438" s="263" t="s">
        <v>1</v>
      </c>
      <c r="F438" s="264" t="s">
        <v>187</v>
      </c>
      <c r="G438" s="262"/>
      <c r="H438" s="265">
        <v>11.02</v>
      </c>
      <c r="I438" s="266"/>
      <c r="J438" s="262"/>
      <c r="K438" s="262"/>
      <c r="L438" s="267"/>
      <c r="M438" s="268"/>
      <c r="N438" s="269"/>
      <c r="O438" s="269"/>
      <c r="P438" s="269"/>
      <c r="Q438" s="269"/>
      <c r="R438" s="269"/>
      <c r="S438" s="269"/>
      <c r="T438" s="270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71" t="s">
        <v>175</v>
      </c>
      <c r="AU438" s="271" t="s">
        <v>87</v>
      </c>
      <c r="AV438" s="14" t="s">
        <v>173</v>
      </c>
      <c r="AW438" s="14" t="s">
        <v>34</v>
      </c>
      <c r="AX438" s="14" t="s">
        <v>85</v>
      </c>
      <c r="AY438" s="271" t="s">
        <v>167</v>
      </c>
    </row>
    <row r="439" s="2" customFormat="1" ht="24.15" customHeight="1">
      <c r="A439" s="39"/>
      <c r="B439" s="40"/>
      <c r="C439" s="272" t="s">
        <v>589</v>
      </c>
      <c r="D439" s="272" t="s">
        <v>211</v>
      </c>
      <c r="E439" s="273" t="s">
        <v>590</v>
      </c>
      <c r="F439" s="274" t="s">
        <v>591</v>
      </c>
      <c r="G439" s="275" t="s">
        <v>238</v>
      </c>
      <c r="H439" s="276">
        <v>11.571</v>
      </c>
      <c r="I439" s="277"/>
      <c r="J439" s="278">
        <f>ROUND(I439*H439,2)</f>
        <v>0</v>
      </c>
      <c r="K439" s="279"/>
      <c r="L439" s="280"/>
      <c r="M439" s="281" t="s">
        <v>1</v>
      </c>
      <c r="N439" s="282" t="s">
        <v>42</v>
      </c>
      <c r="O439" s="92"/>
      <c r="P439" s="245">
        <f>O439*H439</f>
        <v>0</v>
      </c>
      <c r="Q439" s="245">
        <v>0.00059999999999999995</v>
      </c>
      <c r="R439" s="245">
        <f>Q439*H439</f>
        <v>0.0069425999999999993</v>
      </c>
      <c r="S439" s="245">
        <v>0</v>
      </c>
      <c r="T439" s="246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47" t="s">
        <v>210</v>
      </c>
      <c r="AT439" s="247" t="s">
        <v>211</v>
      </c>
      <c r="AU439" s="247" t="s">
        <v>87</v>
      </c>
      <c r="AY439" s="18" t="s">
        <v>167</v>
      </c>
      <c r="BE439" s="248">
        <f>IF(N439="základní",J439,0)</f>
        <v>0</v>
      </c>
      <c r="BF439" s="248">
        <f>IF(N439="snížená",J439,0)</f>
        <v>0</v>
      </c>
      <c r="BG439" s="248">
        <f>IF(N439="zákl. přenesená",J439,0)</f>
        <v>0</v>
      </c>
      <c r="BH439" s="248">
        <f>IF(N439="sníž. přenesená",J439,0)</f>
        <v>0</v>
      </c>
      <c r="BI439" s="248">
        <f>IF(N439="nulová",J439,0)</f>
        <v>0</v>
      </c>
      <c r="BJ439" s="18" t="s">
        <v>85</v>
      </c>
      <c r="BK439" s="248">
        <f>ROUND(I439*H439,2)</f>
        <v>0</v>
      </c>
      <c r="BL439" s="18" t="s">
        <v>173</v>
      </c>
      <c r="BM439" s="247" t="s">
        <v>592</v>
      </c>
    </row>
    <row r="440" s="13" customFormat="1">
      <c r="A440" s="13"/>
      <c r="B440" s="249"/>
      <c r="C440" s="250"/>
      <c r="D440" s="251" t="s">
        <v>175</v>
      </c>
      <c r="E440" s="250"/>
      <c r="F440" s="253" t="s">
        <v>593</v>
      </c>
      <c r="G440" s="250"/>
      <c r="H440" s="254">
        <v>11.571</v>
      </c>
      <c r="I440" s="255"/>
      <c r="J440" s="250"/>
      <c r="K440" s="250"/>
      <c r="L440" s="256"/>
      <c r="M440" s="257"/>
      <c r="N440" s="258"/>
      <c r="O440" s="258"/>
      <c r="P440" s="258"/>
      <c r="Q440" s="258"/>
      <c r="R440" s="258"/>
      <c r="S440" s="258"/>
      <c r="T440" s="259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60" t="s">
        <v>175</v>
      </c>
      <c r="AU440" s="260" t="s">
        <v>87</v>
      </c>
      <c r="AV440" s="13" t="s">
        <v>87</v>
      </c>
      <c r="AW440" s="13" t="s">
        <v>4</v>
      </c>
      <c r="AX440" s="13" t="s">
        <v>85</v>
      </c>
      <c r="AY440" s="260" t="s">
        <v>167</v>
      </c>
    </row>
    <row r="441" s="2" customFormat="1" ht="16.5" customHeight="1">
      <c r="A441" s="39"/>
      <c r="B441" s="40"/>
      <c r="C441" s="235" t="s">
        <v>594</v>
      </c>
      <c r="D441" s="235" t="s">
        <v>169</v>
      </c>
      <c r="E441" s="236" t="s">
        <v>595</v>
      </c>
      <c r="F441" s="237" t="s">
        <v>596</v>
      </c>
      <c r="G441" s="238" t="s">
        <v>238</v>
      </c>
      <c r="H441" s="239">
        <v>195.12000000000001</v>
      </c>
      <c r="I441" s="240"/>
      <c r="J441" s="241">
        <f>ROUND(I441*H441,2)</f>
        <v>0</v>
      </c>
      <c r="K441" s="242"/>
      <c r="L441" s="45"/>
      <c r="M441" s="243" t="s">
        <v>1</v>
      </c>
      <c r="N441" s="244" t="s">
        <v>42</v>
      </c>
      <c r="O441" s="92"/>
      <c r="P441" s="245">
        <f>O441*H441</f>
        <v>0</v>
      </c>
      <c r="Q441" s="245">
        <v>0</v>
      </c>
      <c r="R441" s="245">
        <f>Q441*H441</f>
        <v>0</v>
      </c>
      <c r="S441" s="245">
        <v>0</v>
      </c>
      <c r="T441" s="246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47" t="s">
        <v>173</v>
      </c>
      <c r="AT441" s="247" t="s">
        <v>169</v>
      </c>
      <c r="AU441" s="247" t="s">
        <v>87</v>
      </c>
      <c r="AY441" s="18" t="s">
        <v>167</v>
      </c>
      <c r="BE441" s="248">
        <f>IF(N441="základní",J441,0)</f>
        <v>0</v>
      </c>
      <c r="BF441" s="248">
        <f>IF(N441="snížená",J441,0)</f>
        <v>0</v>
      </c>
      <c r="BG441" s="248">
        <f>IF(N441="zákl. přenesená",J441,0)</f>
        <v>0</v>
      </c>
      <c r="BH441" s="248">
        <f>IF(N441="sníž. přenesená",J441,0)</f>
        <v>0</v>
      </c>
      <c r="BI441" s="248">
        <f>IF(N441="nulová",J441,0)</f>
        <v>0</v>
      </c>
      <c r="BJ441" s="18" t="s">
        <v>85</v>
      </c>
      <c r="BK441" s="248">
        <f>ROUND(I441*H441,2)</f>
        <v>0</v>
      </c>
      <c r="BL441" s="18" t="s">
        <v>173</v>
      </c>
      <c r="BM441" s="247" t="s">
        <v>597</v>
      </c>
    </row>
    <row r="442" s="2" customFormat="1" ht="24.15" customHeight="1">
      <c r="A442" s="39"/>
      <c r="B442" s="40"/>
      <c r="C442" s="272" t="s">
        <v>598</v>
      </c>
      <c r="D442" s="272" t="s">
        <v>211</v>
      </c>
      <c r="E442" s="273" t="s">
        <v>599</v>
      </c>
      <c r="F442" s="274" t="s">
        <v>600</v>
      </c>
      <c r="G442" s="275" t="s">
        <v>238</v>
      </c>
      <c r="H442" s="276">
        <v>119.511</v>
      </c>
      <c r="I442" s="277"/>
      <c r="J442" s="278">
        <f>ROUND(I442*H442,2)</f>
        <v>0</v>
      </c>
      <c r="K442" s="279"/>
      <c r="L442" s="280"/>
      <c r="M442" s="281" t="s">
        <v>1</v>
      </c>
      <c r="N442" s="282" t="s">
        <v>42</v>
      </c>
      <c r="O442" s="92"/>
      <c r="P442" s="245">
        <f>O442*H442</f>
        <v>0</v>
      </c>
      <c r="Q442" s="245">
        <v>0.00010000000000000001</v>
      </c>
      <c r="R442" s="245">
        <f>Q442*H442</f>
        <v>0.011951100000000001</v>
      </c>
      <c r="S442" s="245">
        <v>0</v>
      </c>
      <c r="T442" s="246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47" t="s">
        <v>210</v>
      </c>
      <c r="AT442" s="247" t="s">
        <v>211</v>
      </c>
      <c r="AU442" s="247" t="s">
        <v>87</v>
      </c>
      <c r="AY442" s="18" t="s">
        <v>167</v>
      </c>
      <c r="BE442" s="248">
        <f>IF(N442="základní",J442,0)</f>
        <v>0</v>
      </c>
      <c r="BF442" s="248">
        <f>IF(N442="snížená",J442,0)</f>
        <v>0</v>
      </c>
      <c r="BG442" s="248">
        <f>IF(N442="zákl. přenesená",J442,0)</f>
        <v>0</v>
      </c>
      <c r="BH442" s="248">
        <f>IF(N442="sníž. přenesená",J442,0)</f>
        <v>0</v>
      </c>
      <c r="BI442" s="248">
        <f>IF(N442="nulová",J442,0)</f>
        <v>0</v>
      </c>
      <c r="BJ442" s="18" t="s">
        <v>85</v>
      </c>
      <c r="BK442" s="248">
        <f>ROUND(I442*H442,2)</f>
        <v>0</v>
      </c>
      <c r="BL442" s="18" t="s">
        <v>173</v>
      </c>
      <c r="BM442" s="247" t="s">
        <v>601</v>
      </c>
    </row>
    <row r="443" s="13" customFormat="1">
      <c r="A443" s="13"/>
      <c r="B443" s="249"/>
      <c r="C443" s="250"/>
      <c r="D443" s="251" t="s">
        <v>175</v>
      </c>
      <c r="E443" s="252" t="s">
        <v>1</v>
      </c>
      <c r="F443" s="253" t="s">
        <v>602</v>
      </c>
      <c r="G443" s="250"/>
      <c r="H443" s="254">
        <v>85.364999999999995</v>
      </c>
      <c r="I443" s="255"/>
      <c r="J443" s="250"/>
      <c r="K443" s="250"/>
      <c r="L443" s="256"/>
      <c r="M443" s="257"/>
      <c r="N443" s="258"/>
      <c r="O443" s="258"/>
      <c r="P443" s="258"/>
      <c r="Q443" s="258"/>
      <c r="R443" s="258"/>
      <c r="S443" s="258"/>
      <c r="T443" s="259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60" t="s">
        <v>175</v>
      </c>
      <c r="AU443" s="260" t="s">
        <v>87</v>
      </c>
      <c r="AV443" s="13" t="s">
        <v>87</v>
      </c>
      <c r="AW443" s="13" t="s">
        <v>34</v>
      </c>
      <c r="AX443" s="13" t="s">
        <v>77</v>
      </c>
      <c r="AY443" s="260" t="s">
        <v>167</v>
      </c>
    </row>
    <row r="444" s="13" customFormat="1">
      <c r="A444" s="13"/>
      <c r="B444" s="249"/>
      <c r="C444" s="250"/>
      <c r="D444" s="251" t="s">
        <v>175</v>
      </c>
      <c r="E444" s="252" t="s">
        <v>1</v>
      </c>
      <c r="F444" s="253" t="s">
        <v>603</v>
      </c>
      <c r="G444" s="250"/>
      <c r="H444" s="254">
        <v>28.454999999999998</v>
      </c>
      <c r="I444" s="255"/>
      <c r="J444" s="250"/>
      <c r="K444" s="250"/>
      <c r="L444" s="256"/>
      <c r="M444" s="257"/>
      <c r="N444" s="258"/>
      <c r="O444" s="258"/>
      <c r="P444" s="258"/>
      <c r="Q444" s="258"/>
      <c r="R444" s="258"/>
      <c r="S444" s="258"/>
      <c r="T444" s="259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60" t="s">
        <v>175</v>
      </c>
      <c r="AU444" s="260" t="s">
        <v>87</v>
      </c>
      <c r="AV444" s="13" t="s">
        <v>87</v>
      </c>
      <c r="AW444" s="13" t="s">
        <v>34</v>
      </c>
      <c r="AX444" s="13" t="s">
        <v>77</v>
      </c>
      <c r="AY444" s="260" t="s">
        <v>167</v>
      </c>
    </row>
    <row r="445" s="14" customFormat="1">
      <c r="A445" s="14"/>
      <c r="B445" s="261"/>
      <c r="C445" s="262"/>
      <c r="D445" s="251" t="s">
        <v>175</v>
      </c>
      <c r="E445" s="263" t="s">
        <v>1</v>
      </c>
      <c r="F445" s="264" t="s">
        <v>187</v>
      </c>
      <c r="G445" s="262"/>
      <c r="H445" s="265">
        <v>113.81999999999999</v>
      </c>
      <c r="I445" s="266"/>
      <c r="J445" s="262"/>
      <c r="K445" s="262"/>
      <c r="L445" s="267"/>
      <c r="M445" s="268"/>
      <c r="N445" s="269"/>
      <c r="O445" s="269"/>
      <c r="P445" s="269"/>
      <c r="Q445" s="269"/>
      <c r="R445" s="269"/>
      <c r="S445" s="269"/>
      <c r="T445" s="270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71" t="s">
        <v>175</v>
      </c>
      <c r="AU445" s="271" t="s">
        <v>87</v>
      </c>
      <c r="AV445" s="14" t="s">
        <v>173</v>
      </c>
      <c r="AW445" s="14" t="s">
        <v>34</v>
      </c>
      <c r="AX445" s="14" t="s">
        <v>85</v>
      </c>
      <c r="AY445" s="271" t="s">
        <v>167</v>
      </c>
    </row>
    <row r="446" s="13" customFormat="1">
      <c r="A446" s="13"/>
      <c r="B446" s="249"/>
      <c r="C446" s="250"/>
      <c r="D446" s="251" t="s">
        <v>175</v>
      </c>
      <c r="E446" s="250"/>
      <c r="F446" s="253" t="s">
        <v>604</v>
      </c>
      <c r="G446" s="250"/>
      <c r="H446" s="254">
        <v>119.511</v>
      </c>
      <c r="I446" s="255"/>
      <c r="J446" s="250"/>
      <c r="K446" s="250"/>
      <c r="L446" s="256"/>
      <c r="M446" s="257"/>
      <c r="N446" s="258"/>
      <c r="O446" s="258"/>
      <c r="P446" s="258"/>
      <c r="Q446" s="258"/>
      <c r="R446" s="258"/>
      <c r="S446" s="258"/>
      <c r="T446" s="259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60" t="s">
        <v>175</v>
      </c>
      <c r="AU446" s="260" t="s">
        <v>87</v>
      </c>
      <c r="AV446" s="13" t="s">
        <v>87</v>
      </c>
      <c r="AW446" s="13" t="s">
        <v>4</v>
      </c>
      <c r="AX446" s="13" t="s">
        <v>85</v>
      </c>
      <c r="AY446" s="260" t="s">
        <v>167</v>
      </c>
    </row>
    <row r="447" s="2" customFormat="1" ht="24.15" customHeight="1">
      <c r="A447" s="39"/>
      <c r="B447" s="40"/>
      <c r="C447" s="272" t="s">
        <v>605</v>
      </c>
      <c r="D447" s="272" t="s">
        <v>211</v>
      </c>
      <c r="E447" s="273" t="s">
        <v>606</v>
      </c>
      <c r="F447" s="274" t="s">
        <v>607</v>
      </c>
      <c r="G447" s="275" t="s">
        <v>238</v>
      </c>
      <c r="H447" s="276">
        <v>85.364999999999995</v>
      </c>
      <c r="I447" s="277"/>
      <c r="J447" s="278">
        <f>ROUND(I447*H447,2)</f>
        <v>0</v>
      </c>
      <c r="K447" s="279"/>
      <c r="L447" s="280"/>
      <c r="M447" s="281" t="s">
        <v>1</v>
      </c>
      <c r="N447" s="282" t="s">
        <v>42</v>
      </c>
      <c r="O447" s="92"/>
      <c r="P447" s="245">
        <f>O447*H447</f>
        <v>0</v>
      </c>
      <c r="Q447" s="245">
        <v>4.0000000000000003E-05</v>
      </c>
      <c r="R447" s="245">
        <f>Q447*H447</f>
        <v>0.0034146000000000003</v>
      </c>
      <c r="S447" s="245">
        <v>0</v>
      </c>
      <c r="T447" s="246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47" t="s">
        <v>210</v>
      </c>
      <c r="AT447" s="247" t="s">
        <v>211</v>
      </c>
      <c r="AU447" s="247" t="s">
        <v>87</v>
      </c>
      <c r="AY447" s="18" t="s">
        <v>167</v>
      </c>
      <c r="BE447" s="248">
        <f>IF(N447="základní",J447,0)</f>
        <v>0</v>
      </c>
      <c r="BF447" s="248">
        <f>IF(N447="snížená",J447,0)</f>
        <v>0</v>
      </c>
      <c r="BG447" s="248">
        <f>IF(N447="zákl. přenesená",J447,0)</f>
        <v>0</v>
      </c>
      <c r="BH447" s="248">
        <f>IF(N447="sníž. přenesená",J447,0)</f>
        <v>0</v>
      </c>
      <c r="BI447" s="248">
        <f>IF(N447="nulová",J447,0)</f>
        <v>0</v>
      </c>
      <c r="BJ447" s="18" t="s">
        <v>85</v>
      </c>
      <c r="BK447" s="248">
        <f>ROUND(I447*H447,2)</f>
        <v>0</v>
      </c>
      <c r="BL447" s="18" t="s">
        <v>173</v>
      </c>
      <c r="BM447" s="247" t="s">
        <v>608</v>
      </c>
    </row>
    <row r="448" s="13" customFormat="1">
      <c r="A448" s="13"/>
      <c r="B448" s="249"/>
      <c r="C448" s="250"/>
      <c r="D448" s="251" t="s">
        <v>175</v>
      </c>
      <c r="E448" s="252" t="s">
        <v>1</v>
      </c>
      <c r="F448" s="253" t="s">
        <v>609</v>
      </c>
      <c r="G448" s="250"/>
      <c r="H448" s="254">
        <v>5.9000000000000004</v>
      </c>
      <c r="I448" s="255"/>
      <c r="J448" s="250"/>
      <c r="K448" s="250"/>
      <c r="L448" s="256"/>
      <c r="M448" s="257"/>
      <c r="N448" s="258"/>
      <c r="O448" s="258"/>
      <c r="P448" s="258"/>
      <c r="Q448" s="258"/>
      <c r="R448" s="258"/>
      <c r="S448" s="258"/>
      <c r="T448" s="259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60" t="s">
        <v>175</v>
      </c>
      <c r="AU448" s="260" t="s">
        <v>87</v>
      </c>
      <c r="AV448" s="13" t="s">
        <v>87</v>
      </c>
      <c r="AW448" s="13" t="s">
        <v>34</v>
      </c>
      <c r="AX448" s="13" t="s">
        <v>77</v>
      </c>
      <c r="AY448" s="260" t="s">
        <v>167</v>
      </c>
    </row>
    <row r="449" s="13" customFormat="1">
      <c r="A449" s="13"/>
      <c r="B449" s="249"/>
      <c r="C449" s="250"/>
      <c r="D449" s="251" t="s">
        <v>175</v>
      </c>
      <c r="E449" s="252" t="s">
        <v>1</v>
      </c>
      <c r="F449" s="253" t="s">
        <v>610</v>
      </c>
      <c r="G449" s="250"/>
      <c r="H449" s="254">
        <v>75.400000000000006</v>
      </c>
      <c r="I449" s="255"/>
      <c r="J449" s="250"/>
      <c r="K449" s="250"/>
      <c r="L449" s="256"/>
      <c r="M449" s="257"/>
      <c r="N449" s="258"/>
      <c r="O449" s="258"/>
      <c r="P449" s="258"/>
      <c r="Q449" s="258"/>
      <c r="R449" s="258"/>
      <c r="S449" s="258"/>
      <c r="T449" s="259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60" t="s">
        <v>175</v>
      </c>
      <c r="AU449" s="260" t="s">
        <v>87</v>
      </c>
      <c r="AV449" s="13" t="s">
        <v>87</v>
      </c>
      <c r="AW449" s="13" t="s">
        <v>34</v>
      </c>
      <c r="AX449" s="13" t="s">
        <v>77</v>
      </c>
      <c r="AY449" s="260" t="s">
        <v>167</v>
      </c>
    </row>
    <row r="450" s="14" customFormat="1">
      <c r="A450" s="14"/>
      <c r="B450" s="261"/>
      <c r="C450" s="262"/>
      <c r="D450" s="251" t="s">
        <v>175</v>
      </c>
      <c r="E450" s="263" t="s">
        <v>1</v>
      </c>
      <c r="F450" s="264" t="s">
        <v>187</v>
      </c>
      <c r="G450" s="262"/>
      <c r="H450" s="265">
        <v>81.299999999999997</v>
      </c>
      <c r="I450" s="266"/>
      <c r="J450" s="262"/>
      <c r="K450" s="262"/>
      <c r="L450" s="267"/>
      <c r="M450" s="268"/>
      <c r="N450" s="269"/>
      <c r="O450" s="269"/>
      <c r="P450" s="269"/>
      <c r="Q450" s="269"/>
      <c r="R450" s="269"/>
      <c r="S450" s="269"/>
      <c r="T450" s="270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71" t="s">
        <v>175</v>
      </c>
      <c r="AU450" s="271" t="s">
        <v>87</v>
      </c>
      <c r="AV450" s="14" t="s">
        <v>173</v>
      </c>
      <c r="AW450" s="14" t="s">
        <v>34</v>
      </c>
      <c r="AX450" s="14" t="s">
        <v>85</v>
      </c>
      <c r="AY450" s="271" t="s">
        <v>167</v>
      </c>
    </row>
    <row r="451" s="13" customFormat="1">
      <c r="A451" s="13"/>
      <c r="B451" s="249"/>
      <c r="C451" s="250"/>
      <c r="D451" s="251" t="s">
        <v>175</v>
      </c>
      <c r="E451" s="250"/>
      <c r="F451" s="253" t="s">
        <v>611</v>
      </c>
      <c r="G451" s="250"/>
      <c r="H451" s="254">
        <v>85.364999999999995</v>
      </c>
      <c r="I451" s="255"/>
      <c r="J451" s="250"/>
      <c r="K451" s="250"/>
      <c r="L451" s="256"/>
      <c r="M451" s="257"/>
      <c r="N451" s="258"/>
      <c r="O451" s="258"/>
      <c r="P451" s="258"/>
      <c r="Q451" s="258"/>
      <c r="R451" s="258"/>
      <c r="S451" s="258"/>
      <c r="T451" s="259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60" t="s">
        <v>175</v>
      </c>
      <c r="AU451" s="260" t="s">
        <v>87</v>
      </c>
      <c r="AV451" s="13" t="s">
        <v>87</v>
      </c>
      <c r="AW451" s="13" t="s">
        <v>4</v>
      </c>
      <c r="AX451" s="13" t="s">
        <v>85</v>
      </c>
      <c r="AY451" s="260" t="s">
        <v>167</v>
      </c>
    </row>
    <row r="452" s="2" customFormat="1" ht="24.15" customHeight="1">
      <c r="A452" s="39"/>
      <c r="B452" s="40"/>
      <c r="C452" s="235" t="s">
        <v>612</v>
      </c>
      <c r="D452" s="235" t="s">
        <v>169</v>
      </c>
      <c r="E452" s="236" t="s">
        <v>613</v>
      </c>
      <c r="F452" s="237" t="s">
        <v>614</v>
      </c>
      <c r="G452" s="238" t="s">
        <v>172</v>
      </c>
      <c r="H452" s="239">
        <v>1.3600000000000001</v>
      </c>
      <c r="I452" s="240"/>
      <c r="J452" s="241">
        <f>ROUND(I452*H452,2)</f>
        <v>0</v>
      </c>
      <c r="K452" s="242"/>
      <c r="L452" s="45"/>
      <c r="M452" s="243" t="s">
        <v>1</v>
      </c>
      <c r="N452" s="244" t="s">
        <v>42</v>
      </c>
      <c r="O452" s="92"/>
      <c r="P452" s="245">
        <f>O452*H452</f>
        <v>0</v>
      </c>
      <c r="Q452" s="245">
        <v>0.0038</v>
      </c>
      <c r="R452" s="245">
        <f>Q452*H452</f>
        <v>0.0051680000000000007</v>
      </c>
      <c r="S452" s="245">
        <v>0</v>
      </c>
      <c r="T452" s="246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47" t="s">
        <v>173</v>
      </c>
      <c r="AT452" s="247" t="s">
        <v>169</v>
      </c>
      <c r="AU452" s="247" t="s">
        <v>87</v>
      </c>
      <c r="AY452" s="18" t="s">
        <v>167</v>
      </c>
      <c r="BE452" s="248">
        <f>IF(N452="základní",J452,0)</f>
        <v>0</v>
      </c>
      <c r="BF452" s="248">
        <f>IF(N452="snížená",J452,0)</f>
        <v>0</v>
      </c>
      <c r="BG452" s="248">
        <f>IF(N452="zákl. přenesená",J452,0)</f>
        <v>0</v>
      </c>
      <c r="BH452" s="248">
        <f>IF(N452="sníž. přenesená",J452,0)</f>
        <v>0</v>
      </c>
      <c r="BI452" s="248">
        <f>IF(N452="nulová",J452,0)</f>
        <v>0</v>
      </c>
      <c r="BJ452" s="18" t="s">
        <v>85</v>
      </c>
      <c r="BK452" s="248">
        <f>ROUND(I452*H452,2)</f>
        <v>0</v>
      </c>
      <c r="BL452" s="18" t="s">
        <v>173</v>
      </c>
      <c r="BM452" s="247" t="s">
        <v>615</v>
      </c>
    </row>
    <row r="453" s="15" customFormat="1">
      <c r="A453" s="15"/>
      <c r="B453" s="283"/>
      <c r="C453" s="284"/>
      <c r="D453" s="251" t="s">
        <v>175</v>
      </c>
      <c r="E453" s="285" t="s">
        <v>1</v>
      </c>
      <c r="F453" s="286" t="s">
        <v>563</v>
      </c>
      <c r="G453" s="284"/>
      <c r="H453" s="285" t="s">
        <v>1</v>
      </c>
      <c r="I453" s="287"/>
      <c r="J453" s="284"/>
      <c r="K453" s="284"/>
      <c r="L453" s="288"/>
      <c r="M453" s="289"/>
      <c r="N453" s="290"/>
      <c r="O453" s="290"/>
      <c r="P453" s="290"/>
      <c r="Q453" s="290"/>
      <c r="R453" s="290"/>
      <c r="S453" s="290"/>
      <c r="T453" s="291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T453" s="292" t="s">
        <v>175</v>
      </c>
      <c r="AU453" s="292" t="s">
        <v>87</v>
      </c>
      <c r="AV453" s="15" t="s">
        <v>85</v>
      </c>
      <c r="AW453" s="15" t="s">
        <v>34</v>
      </c>
      <c r="AX453" s="15" t="s">
        <v>77</v>
      </c>
      <c r="AY453" s="292" t="s">
        <v>167</v>
      </c>
    </row>
    <row r="454" s="13" customFormat="1">
      <c r="A454" s="13"/>
      <c r="B454" s="249"/>
      <c r="C454" s="250"/>
      <c r="D454" s="251" t="s">
        <v>175</v>
      </c>
      <c r="E454" s="252" t="s">
        <v>1</v>
      </c>
      <c r="F454" s="253" t="s">
        <v>616</v>
      </c>
      <c r="G454" s="250"/>
      <c r="H454" s="254">
        <v>1.3600000000000001</v>
      </c>
      <c r="I454" s="255"/>
      <c r="J454" s="250"/>
      <c r="K454" s="250"/>
      <c r="L454" s="256"/>
      <c r="M454" s="257"/>
      <c r="N454" s="258"/>
      <c r="O454" s="258"/>
      <c r="P454" s="258"/>
      <c r="Q454" s="258"/>
      <c r="R454" s="258"/>
      <c r="S454" s="258"/>
      <c r="T454" s="259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60" t="s">
        <v>175</v>
      </c>
      <c r="AU454" s="260" t="s">
        <v>87</v>
      </c>
      <c r="AV454" s="13" t="s">
        <v>87</v>
      </c>
      <c r="AW454" s="13" t="s">
        <v>34</v>
      </c>
      <c r="AX454" s="13" t="s">
        <v>77</v>
      </c>
      <c r="AY454" s="260" t="s">
        <v>167</v>
      </c>
    </row>
    <row r="455" s="14" customFormat="1">
      <c r="A455" s="14"/>
      <c r="B455" s="261"/>
      <c r="C455" s="262"/>
      <c r="D455" s="251" t="s">
        <v>175</v>
      </c>
      <c r="E455" s="263" t="s">
        <v>1</v>
      </c>
      <c r="F455" s="264" t="s">
        <v>187</v>
      </c>
      <c r="G455" s="262"/>
      <c r="H455" s="265">
        <v>1.3600000000000001</v>
      </c>
      <c r="I455" s="266"/>
      <c r="J455" s="262"/>
      <c r="K455" s="262"/>
      <c r="L455" s="267"/>
      <c r="M455" s="268"/>
      <c r="N455" s="269"/>
      <c r="O455" s="269"/>
      <c r="P455" s="269"/>
      <c r="Q455" s="269"/>
      <c r="R455" s="269"/>
      <c r="S455" s="269"/>
      <c r="T455" s="270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71" t="s">
        <v>175</v>
      </c>
      <c r="AU455" s="271" t="s">
        <v>87</v>
      </c>
      <c r="AV455" s="14" t="s">
        <v>173</v>
      </c>
      <c r="AW455" s="14" t="s">
        <v>34</v>
      </c>
      <c r="AX455" s="14" t="s">
        <v>85</v>
      </c>
      <c r="AY455" s="271" t="s">
        <v>167</v>
      </c>
    </row>
    <row r="456" s="2" customFormat="1" ht="24.15" customHeight="1">
      <c r="A456" s="39"/>
      <c r="B456" s="40"/>
      <c r="C456" s="235" t="s">
        <v>617</v>
      </c>
      <c r="D456" s="235" t="s">
        <v>169</v>
      </c>
      <c r="E456" s="236" t="s">
        <v>618</v>
      </c>
      <c r="F456" s="237" t="s">
        <v>619</v>
      </c>
      <c r="G456" s="238" t="s">
        <v>172</v>
      </c>
      <c r="H456" s="239">
        <v>333.43799999999999</v>
      </c>
      <c r="I456" s="240"/>
      <c r="J456" s="241">
        <f>ROUND(I456*H456,2)</f>
        <v>0</v>
      </c>
      <c r="K456" s="242"/>
      <c r="L456" s="45"/>
      <c r="M456" s="243" t="s">
        <v>1</v>
      </c>
      <c r="N456" s="244" t="s">
        <v>42</v>
      </c>
      <c r="O456" s="92"/>
      <c r="P456" s="245">
        <f>O456*H456</f>
        <v>0</v>
      </c>
      <c r="Q456" s="245">
        <v>0.0027000000000000001</v>
      </c>
      <c r="R456" s="245">
        <f>Q456*H456</f>
        <v>0.90028260000000004</v>
      </c>
      <c r="S456" s="245">
        <v>0</v>
      </c>
      <c r="T456" s="246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47" t="s">
        <v>173</v>
      </c>
      <c r="AT456" s="247" t="s">
        <v>169</v>
      </c>
      <c r="AU456" s="247" t="s">
        <v>87</v>
      </c>
      <c r="AY456" s="18" t="s">
        <v>167</v>
      </c>
      <c r="BE456" s="248">
        <f>IF(N456="základní",J456,0)</f>
        <v>0</v>
      </c>
      <c r="BF456" s="248">
        <f>IF(N456="snížená",J456,0)</f>
        <v>0</v>
      </c>
      <c r="BG456" s="248">
        <f>IF(N456="zákl. přenesená",J456,0)</f>
        <v>0</v>
      </c>
      <c r="BH456" s="248">
        <f>IF(N456="sníž. přenesená",J456,0)</f>
        <v>0</v>
      </c>
      <c r="BI456" s="248">
        <f>IF(N456="nulová",J456,0)</f>
        <v>0</v>
      </c>
      <c r="BJ456" s="18" t="s">
        <v>85</v>
      </c>
      <c r="BK456" s="248">
        <f>ROUND(I456*H456,2)</f>
        <v>0</v>
      </c>
      <c r="BL456" s="18" t="s">
        <v>173</v>
      </c>
      <c r="BM456" s="247" t="s">
        <v>620</v>
      </c>
    </row>
    <row r="457" s="13" customFormat="1">
      <c r="A457" s="13"/>
      <c r="B457" s="249"/>
      <c r="C457" s="250"/>
      <c r="D457" s="251" t="s">
        <v>175</v>
      </c>
      <c r="E457" s="252" t="s">
        <v>1</v>
      </c>
      <c r="F457" s="253" t="s">
        <v>557</v>
      </c>
      <c r="G457" s="250"/>
      <c r="H457" s="254">
        <v>324.346</v>
      </c>
      <c r="I457" s="255"/>
      <c r="J457" s="250"/>
      <c r="K457" s="250"/>
      <c r="L457" s="256"/>
      <c r="M457" s="257"/>
      <c r="N457" s="258"/>
      <c r="O457" s="258"/>
      <c r="P457" s="258"/>
      <c r="Q457" s="258"/>
      <c r="R457" s="258"/>
      <c r="S457" s="258"/>
      <c r="T457" s="259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60" t="s">
        <v>175</v>
      </c>
      <c r="AU457" s="260" t="s">
        <v>87</v>
      </c>
      <c r="AV457" s="13" t="s">
        <v>87</v>
      </c>
      <c r="AW457" s="13" t="s">
        <v>34</v>
      </c>
      <c r="AX457" s="13" t="s">
        <v>77</v>
      </c>
      <c r="AY457" s="260" t="s">
        <v>167</v>
      </c>
    </row>
    <row r="458" s="13" customFormat="1">
      <c r="A458" s="13"/>
      <c r="B458" s="249"/>
      <c r="C458" s="250"/>
      <c r="D458" s="251" t="s">
        <v>175</v>
      </c>
      <c r="E458" s="252" t="s">
        <v>1</v>
      </c>
      <c r="F458" s="253" t="s">
        <v>558</v>
      </c>
      <c r="G458" s="250"/>
      <c r="H458" s="254">
        <v>9.0920000000000005</v>
      </c>
      <c r="I458" s="255"/>
      <c r="J458" s="250"/>
      <c r="K458" s="250"/>
      <c r="L458" s="256"/>
      <c r="M458" s="257"/>
      <c r="N458" s="258"/>
      <c r="O458" s="258"/>
      <c r="P458" s="258"/>
      <c r="Q458" s="258"/>
      <c r="R458" s="258"/>
      <c r="S458" s="258"/>
      <c r="T458" s="259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60" t="s">
        <v>175</v>
      </c>
      <c r="AU458" s="260" t="s">
        <v>87</v>
      </c>
      <c r="AV458" s="13" t="s">
        <v>87</v>
      </c>
      <c r="AW458" s="13" t="s">
        <v>34</v>
      </c>
      <c r="AX458" s="13" t="s">
        <v>77</v>
      </c>
      <c r="AY458" s="260" t="s">
        <v>167</v>
      </c>
    </row>
    <row r="459" s="14" customFormat="1">
      <c r="A459" s="14"/>
      <c r="B459" s="261"/>
      <c r="C459" s="262"/>
      <c r="D459" s="251" t="s">
        <v>175</v>
      </c>
      <c r="E459" s="263" t="s">
        <v>1</v>
      </c>
      <c r="F459" s="264" t="s">
        <v>187</v>
      </c>
      <c r="G459" s="262"/>
      <c r="H459" s="265">
        <v>333.43799999999999</v>
      </c>
      <c r="I459" s="266"/>
      <c r="J459" s="262"/>
      <c r="K459" s="262"/>
      <c r="L459" s="267"/>
      <c r="M459" s="268"/>
      <c r="N459" s="269"/>
      <c r="O459" s="269"/>
      <c r="P459" s="269"/>
      <c r="Q459" s="269"/>
      <c r="R459" s="269"/>
      <c r="S459" s="269"/>
      <c r="T459" s="270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71" t="s">
        <v>175</v>
      </c>
      <c r="AU459" s="271" t="s">
        <v>87</v>
      </c>
      <c r="AV459" s="14" t="s">
        <v>173</v>
      </c>
      <c r="AW459" s="14" t="s">
        <v>34</v>
      </c>
      <c r="AX459" s="14" t="s">
        <v>85</v>
      </c>
      <c r="AY459" s="271" t="s">
        <v>167</v>
      </c>
    </row>
    <row r="460" s="2" customFormat="1" ht="24.15" customHeight="1">
      <c r="A460" s="39"/>
      <c r="B460" s="40"/>
      <c r="C460" s="235" t="s">
        <v>621</v>
      </c>
      <c r="D460" s="235" t="s">
        <v>169</v>
      </c>
      <c r="E460" s="236" t="s">
        <v>622</v>
      </c>
      <c r="F460" s="237" t="s">
        <v>623</v>
      </c>
      <c r="G460" s="238" t="s">
        <v>172</v>
      </c>
      <c r="H460" s="239">
        <v>87.920000000000002</v>
      </c>
      <c r="I460" s="240"/>
      <c r="J460" s="241">
        <f>ROUND(I460*H460,2)</f>
        <v>0</v>
      </c>
      <c r="K460" s="242"/>
      <c r="L460" s="45"/>
      <c r="M460" s="243" t="s">
        <v>1</v>
      </c>
      <c r="N460" s="244" t="s">
        <v>42</v>
      </c>
      <c r="O460" s="92"/>
      <c r="P460" s="245">
        <f>O460*H460</f>
        <v>0</v>
      </c>
      <c r="Q460" s="245">
        <v>0</v>
      </c>
      <c r="R460" s="245">
        <f>Q460*H460</f>
        <v>0</v>
      </c>
      <c r="S460" s="245">
        <v>0</v>
      </c>
      <c r="T460" s="246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47" t="s">
        <v>173</v>
      </c>
      <c r="AT460" s="247" t="s">
        <v>169</v>
      </c>
      <c r="AU460" s="247" t="s">
        <v>87</v>
      </c>
      <c r="AY460" s="18" t="s">
        <v>167</v>
      </c>
      <c r="BE460" s="248">
        <f>IF(N460="základní",J460,0)</f>
        <v>0</v>
      </c>
      <c r="BF460" s="248">
        <f>IF(N460="snížená",J460,0)</f>
        <v>0</v>
      </c>
      <c r="BG460" s="248">
        <f>IF(N460="zákl. přenesená",J460,0)</f>
        <v>0</v>
      </c>
      <c r="BH460" s="248">
        <f>IF(N460="sníž. přenesená",J460,0)</f>
        <v>0</v>
      </c>
      <c r="BI460" s="248">
        <f>IF(N460="nulová",J460,0)</f>
        <v>0</v>
      </c>
      <c r="BJ460" s="18" t="s">
        <v>85</v>
      </c>
      <c r="BK460" s="248">
        <f>ROUND(I460*H460,2)</f>
        <v>0</v>
      </c>
      <c r="BL460" s="18" t="s">
        <v>173</v>
      </c>
      <c r="BM460" s="247" t="s">
        <v>624</v>
      </c>
    </row>
    <row r="461" s="15" customFormat="1">
      <c r="A461" s="15"/>
      <c r="B461" s="283"/>
      <c r="C461" s="284"/>
      <c r="D461" s="251" t="s">
        <v>175</v>
      </c>
      <c r="E461" s="285" t="s">
        <v>1</v>
      </c>
      <c r="F461" s="286" t="s">
        <v>299</v>
      </c>
      <c r="G461" s="284"/>
      <c r="H461" s="285" t="s">
        <v>1</v>
      </c>
      <c r="I461" s="287"/>
      <c r="J461" s="284"/>
      <c r="K461" s="284"/>
      <c r="L461" s="288"/>
      <c r="M461" s="289"/>
      <c r="N461" s="290"/>
      <c r="O461" s="290"/>
      <c r="P461" s="290"/>
      <c r="Q461" s="290"/>
      <c r="R461" s="290"/>
      <c r="S461" s="290"/>
      <c r="T461" s="291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92" t="s">
        <v>175</v>
      </c>
      <c r="AU461" s="292" t="s">
        <v>87</v>
      </c>
      <c r="AV461" s="15" t="s">
        <v>85</v>
      </c>
      <c r="AW461" s="15" t="s">
        <v>34</v>
      </c>
      <c r="AX461" s="15" t="s">
        <v>77</v>
      </c>
      <c r="AY461" s="292" t="s">
        <v>167</v>
      </c>
    </row>
    <row r="462" s="13" customFormat="1">
      <c r="A462" s="13"/>
      <c r="B462" s="249"/>
      <c r="C462" s="250"/>
      <c r="D462" s="251" t="s">
        <v>175</v>
      </c>
      <c r="E462" s="252" t="s">
        <v>1</v>
      </c>
      <c r="F462" s="253" t="s">
        <v>625</v>
      </c>
      <c r="G462" s="250"/>
      <c r="H462" s="254">
        <v>19.07</v>
      </c>
      <c r="I462" s="255"/>
      <c r="J462" s="250"/>
      <c r="K462" s="250"/>
      <c r="L462" s="256"/>
      <c r="M462" s="257"/>
      <c r="N462" s="258"/>
      <c r="O462" s="258"/>
      <c r="P462" s="258"/>
      <c r="Q462" s="258"/>
      <c r="R462" s="258"/>
      <c r="S462" s="258"/>
      <c r="T462" s="259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60" t="s">
        <v>175</v>
      </c>
      <c r="AU462" s="260" t="s">
        <v>87</v>
      </c>
      <c r="AV462" s="13" t="s">
        <v>87</v>
      </c>
      <c r="AW462" s="13" t="s">
        <v>34</v>
      </c>
      <c r="AX462" s="13" t="s">
        <v>77</v>
      </c>
      <c r="AY462" s="260" t="s">
        <v>167</v>
      </c>
    </row>
    <row r="463" s="15" customFormat="1">
      <c r="A463" s="15"/>
      <c r="B463" s="283"/>
      <c r="C463" s="284"/>
      <c r="D463" s="251" t="s">
        <v>175</v>
      </c>
      <c r="E463" s="285" t="s">
        <v>1</v>
      </c>
      <c r="F463" s="286" t="s">
        <v>301</v>
      </c>
      <c r="G463" s="284"/>
      <c r="H463" s="285" t="s">
        <v>1</v>
      </c>
      <c r="I463" s="287"/>
      <c r="J463" s="284"/>
      <c r="K463" s="284"/>
      <c r="L463" s="288"/>
      <c r="M463" s="289"/>
      <c r="N463" s="290"/>
      <c r="O463" s="290"/>
      <c r="P463" s="290"/>
      <c r="Q463" s="290"/>
      <c r="R463" s="290"/>
      <c r="S463" s="290"/>
      <c r="T463" s="291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92" t="s">
        <v>175</v>
      </c>
      <c r="AU463" s="292" t="s">
        <v>87</v>
      </c>
      <c r="AV463" s="15" t="s">
        <v>85</v>
      </c>
      <c r="AW463" s="15" t="s">
        <v>34</v>
      </c>
      <c r="AX463" s="15" t="s">
        <v>77</v>
      </c>
      <c r="AY463" s="292" t="s">
        <v>167</v>
      </c>
    </row>
    <row r="464" s="13" customFormat="1">
      <c r="A464" s="13"/>
      <c r="B464" s="249"/>
      <c r="C464" s="250"/>
      <c r="D464" s="251" t="s">
        <v>175</v>
      </c>
      <c r="E464" s="252" t="s">
        <v>1</v>
      </c>
      <c r="F464" s="253" t="s">
        <v>626</v>
      </c>
      <c r="G464" s="250"/>
      <c r="H464" s="254">
        <v>68.849999999999994</v>
      </c>
      <c r="I464" s="255"/>
      <c r="J464" s="250"/>
      <c r="K464" s="250"/>
      <c r="L464" s="256"/>
      <c r="M464" s="257"/>
      <c r="N464" s="258"/>
      <c r="O464" s="258"/>
      <c r="P464" s="258"/>
      <c r="Q464" s="258"/>
      <c r="R464" s="258"/>
      <c r="S464" s="258"/>
      <c r="T464" s="259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60" t="s">
        <v>175</v>
      </c>
      <c r="AU464" s="260" t="s">
        <v>87</v>
      </c>
      <c r="AV464" s="13" t="s">
        <v>87</v>
      </c>
      <c r="AW464" s="13" t="s">
        <v>34</v>
      </c>
      <c r="AX464" s="13" t="s">
        <v>77</v>
      </c>
      <c r="AY464" s="260" t="s">
        <v>167</v>
      </c>
    </row>
    <row r="465" s="14" customFormat="1">
      <c r="A465" s="14"/>
      <c r="B465" s="261"/>
      <c r="C465" s="262"/>
      <c r="D465" s="251" t="s">
        <v>175</v>
      </c>
      <c r="E465" s="263" t="s">
        <v>1</v>
      </c>
      <c r="F465" s="264" t="s">
        <v>187</v>
      </c>
      <c r="G465" s="262"/>
      <c r="H465" s="265">
        <v>87.920000000000002</v>
      </c>
      <c r="I465" s="266"/>
      <c r="J465" s="262"/>
      <c r="K465" s="262"/>
      <c r="L465" s="267"/>
      <c r="M465" s="268"/>
      <c r="N465" s="269"/>
      <c r="O465" s="269"/>
      <c r="P465" s="269"/>
      <c r="Q465" s="269"/>
      <c r="R465" s="269"/>
      <c r="S465" s="269"/>
      <c r="T465" s="270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71" t="s">
        <v>175</v>
      </c>
      <c r="AU465" s="271" t="s">
        <v>87</v>
      </c>
      <c r="AV465" s="14" t="s">
        <v>173</v>
      </c>
      <c r="AW465" s="14" t="s">
        <v>34</v>
      </c>
      <c r="AX465" s="14" t="s">
        <v>85</v>
      </c>
      <c r="AY465" s="271" t="s">
        <v>167</v>
      </c>
    </row>
    <row r="466" s="2" customFormat="1" ht="33" customHeight="1">
      <c r="A466" s="39"/>
      <c r="B466" s="40"/>
      <c r="C466" s="235" t="s">
        <v>627</v>
      </c>
      <c r="D466" s="235" t="s">
        <v>169</v>
      </c>
      <c r="E466" s="236" t="s">
        <v>628</v>
      </c>
      <c r="F466" s="237" t="s">
        <v>629</v>
      </c>
      <c r="G466" s="238" t="s">
        <v>179</v>
      </c>
      <c r="H466" s="239">
        <v>12.722</v>
      </c>
      <c r="I466" s="240"/>
      <c r="J466" s="241">
        <f>ROUND(I466*H466,2)</f>
        <v>0</v>
      </c>
      <c r="K466" s="242"/>
      <c r="L466" s="45"/>
      <c r="M466" s="243" t="s">
        <v>1</v>
      </c>
      <c r="N466" s="244" t="s">
        <v>42</v>
      </c>
      <c r="O466" s="92"/>
      <c r="P466" s="245">
        <f>O466*H466</f>
        <v>0</v>
      </c>
      <c r="Q466" s="245">
        <v>2.5018699999999998</v>
      </c>
      <c r="R466" s="245">
        <f>Q466*H466</f>
        <v>31.828790139999995</v>
      </c>
      <c r="S466" s="245">
        <v>0</v>
      </c>
      <c r="T466" s="246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47" t="s">
        <v>173</v>
      </c>
      <c r="AT466" s="247" t="s">
        <v>169</v>
      </c>
      <c r="AU466" s="247" t="s">
        <v>87</v>
      </c>
      <c r="AY466" s="18" t="s">
        <v>167</v>
      </c>
      <c r="BE466" s="248">
        <f>IF(N466="základní",J466,0)</f>
        <v>0</v>
      </c>
      <c r="BF466" s="248">
        <f>IF(N466="snížená",J466,0)</f>
        <v>0</v>
      </c>
      <c r="BG466" s="248">
        <f>IF(N466="zákl. přenesená",J466,0)</f>
        <v>0</v>
      </c>
      <c r="BH466" s="248">
        <f>IF(N466="sníž. přenesená",J466,0)</f>
        <v>0</v>
      </c>
      <c r="BI466" s="248">
        <f>IF(N466="nulová",J466,0)</f>
        <v>0</v>
      </c>
      <c r="BJ466" s="18" t="s">
        <v>85</v>
      </c>
      <c r="BK466" s="248">
        <f>ROUND(I466*H466,2)</f>
        <v>0</v>
      </c>
      <c r="BL466" s="18" t="s">
        <v>173</v>
      </c>
      <c r="BM466" s="247" t="s">
        <v>630</v>
      </c>
    </row>
    <row r="467" s="15" customFormat="1">
      <c r="A467" s="15"/>
      <c r="B467" s="283"/>
      <c r="C467" s="284"/>
      <c r="D467" s="251" t="s">
        <v>175</v>
      </c>
      <c r="E467" s="285" t="s">
        <v>1</v>
      </c>
      <c r="F467" s="286" t="s">
        <v>299</v>
      </c>
      <c r="G467" s="284"/>
      <c r="H467" s="285" t="s">
        <v>1</v>
      </c>
      <c r="I467" s="287"/>
      <c r="J467" s="284"/>
      <c r="K467" s="284"/>
      <c r="L467" s="288"/>
      <c r="M467" s="289"/>
      <c r="N467" s="290"/>
      <c r="O467" s="290"/>
      <c r="P467" s="290"/>
      <c r="Q467" s="290"/>
      <c r="R467" s="290"/>
      <c r="S467" s="290"/>
      <c r="T467" s="291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92" t="s">
        <v>175</v>
      </c>
      <c r="AU467" s="292" t="s">
        <v>87</v>
      </c>
      <c r="AV467" s="15" t="s">
        <v>85</v>
      </c>
      <c r="AW467" s="15" t="s">
        <v>34</v>
      </c>
      <c r="AX467" s="15" t="s">
        <v>77</v>
      </c>
      <c r="AY467" s="292" t="s">
        <v>167</v>
      </c>
    </row>
    <row r="468" s="13" customFormat="1">
      <c r="A468" s="13"/>
      <c r="B468" s="249"/>
      <c r="C468" s="250"/>
      <c r="D468" s="251" t="s">
        <v>175</v>
      </c>
      <c r="E468" s="252" t="s">
        <v>1</v>
      </c>
      <c r="F468" s="253" t="s">
        <v>631</v>
      </c>
      <c r="G468" s="250"/>
      <c r="H468" s="254">
        <v>1.266</v>
      </c>
      <c r="I468" s="255"/>
      <c r="J468" s="250"/>
      <c r="K468" s="250"/>
      <c r="L468" s="256"/>
      <c r="M468" s="257"/>
      <c r="N468" s="258"/>
      <c r="O468" s="258"/>
      <c r="P468" s="258"/>
      <c r="Q468" s="258"/>
      <c r="R468" s="258"/>
      <c r="S468" s="258"/>
      <c r="T468" s="259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60" t="s">
        <v>175</v>
      </c>
      <c r="AU468" s="260" t="s">
        <v>87</v>
      </c>
      <c r="AV468" s="13" t="s">
        <v>87</v>
      </c>
      <c r="AW468" s="13" t="s">
        <v>34</v>
      </c>
      <c r="AX468" s="13" t="s">
        <v>77</v>
      </c>
      <c r="AY468" s="260" t="s">
        <v>167</v>
      </c>
    </row>
    <row r="469" s="13" customFormat="1">
      <c r="A469" s="13"/>
      <c r="B469" s="249"/>
      <c r="C469" s="250"/>
      <c r="D469" s="251" t="s">
        <v>175</v>
      </c>
      <c r="E469" s="252" t="s">
        <v>1</v>
      </c>
      <c r="F469" s="253" t="s">
        <v>632</v>
      </c>
      <c r="G469" s="250"/>
      <c r="H469" s="254">
        <v>0.16500000000000001</v>
      </c>
      <c r="I469" s="255"/>
      <c r="J469" s="250"/>
      <c r="K469" s="250"/>
      <c r="L469" s="256"/>
      <c r="M469" s="257"/>
      <c r="N469" s="258"/>
      <c r="O469" s="258"/>
      <c r="P469" s="258"/>
      <c r="Q469" s="258"/>
      <c r="R469" s="258"/>
      <c r="S469" s="258"/>
      <c r="T469" s="259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60" t="s">
        <v>175</v>
      </c>
      <c r="AU469" s="260" t="s">
        <v>87</v>
      </c>
      <c r="AV469" s="13" t="s">
        <v>87</v>
      </c>
      <c r="AW469" s="13" t="s">
        <v>34</v>
      </c>
      <c r="AX469" s="13" t="s">
        <v>77</v>
      </c>
      <c r="AY469" s="260" t="s">
        <v>167</v>
      </c>
    </row>
    <row r="470" s="15" customFormat="1">
      <c r="A470" s="15"/>
      <c r="B470" s="283"/>
      <c r="C470" s="284"/>
      <c r="D470" s="251" t="s">
        <v>175</v>
      </c>
      <c r="E470" s="285" t="s">
        <v>1</v>
      </c>
      <c r="F470" s="286" t="s">
        <v>301</v>
      </c>
      <c r="G470" s="284"/>
      <c r="H470" s="285" t="s">
        <v>1</v>
      </c>
      <c r="I470" s="287"/>
      <c r="J470" s="284"/>
      <c r="K470" s="284"/>
      <c r="L470" s="288"/>
      <c r="M470" s="289"/>
      <c r="N470" s="290"/>
      <c r="O470" s="290"/>
      <c r="P470" s="290"/>
      <c r="Q470" s="290"/>
      <c r="R470" s="290"/>
      <c r="S470" s="290"/>
      <c r="T470" s="291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92" t="s">
        <v>175</v>
      </c>
      <c r="AU470" s="292" t="s">
        <v>87</v>
      </c>
      <c r="AV470" s="15" t="s">
        <v>85</v>
      </c>
      <c r="AW470" s="15" t="s">
        <v>34</v>
      </c>
      <c r="AX470" s="15" t="s">
        <v>77</v>
      </c>
      <c r="AY470" s="292" t="s">
        <v>167</v>
      </c>
    </row>
    <row r="471" s="13" customFormat="1">
      <c r="A471" s="13"/>
      <c r="B471" s="249"/>
      <c r="C471" s="250"/>
      <c r="D471" s="251" t="s">
        <v>175</v>
      </c>
      <c r="E471" s="252" t="s">
        <v>1</v>
      </c>
      <c r="F471" s="253" t="s">
        <v>633</v>
      </c>
      <c r="G471" s="250"/>
      <c r="H471" s="254">
        <v>11.291</v>
      </c>
      <c r="I471" s="255"/>
      <c r="J471" s="250"/>
      <c r="K471" s="250"/>
      <c r="L471" s="256"/>
      <c r="M471" s="257"/>
      <c r="N471" s="258"/>
      <c r="O471" s="258"/>
      <c r="P471" s="258"/>
      <c r="Q471" s="258"/>
      <c r="R471" s="258"/>
      <c r="S471" s="258"/>
      <c r="T471" s="259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60" t="s">
        <v>175</v>
      </c>
      <c r="AU471" s="260" t="s">
        <v>87</v>
      </c>
      <c r="AV471" s="13" t="s">
        <v>87</v>
      </c>
      <c r="AW471" s="13" t="s">
        <v>34</v>
      </c>
      <c r="AX471" s="13" t="s">
        <v>77</v>
      </c>
      <c r="AY471" s="260" t="s">
        <v>167</v>
      </c>
    </row>
    <row r="472" s="14" customFormat="1">
      <c r="A472" s="14"/>
      <c r="B472" s="261"/>
      <c r="C472" s="262"/>
      <c r="D472" s="251" t="s">
        <v>175</v>
      </c>
      <c r="E472" s="263" t="s">
        <v>1</v>
      </c>
      <c r="F472" s="264" t="s">
        <v>187</v>
      </c>
      <c r="G472" s="262"/>
      <c r="H472" s="265">
        <v>12.722</v>
      </c>
      <c r="I472" s="266"/>
      <c r="J472" s="262"/>
      <c r="K472" s="262"/>
      <c r="L472" s="267"/>
      <c r="M472" s="268"/>
      <c r="N472" s="269"/>
      <c r="O472" s="269"/>
      <c r="P472" s="269"/>
      <c r="Q472" s="269"/>
      <c r="R472" s="269"/>
      <c r="S472" s="269"/>
      <c r="T472" s="270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71" t="s">
        <v>175</v>
      </c>
      <c r="AU472" s="271" t="s">
        <v>87</v>
      </c>
      <c r="AV472" s="14" t="s">
        <v>173</v>
      </c>
      <c r="AW472" s="14" t="s">
        <v>34</v>
      </c>
      <c r="AX472" s="14" t="s">
        <v>85</v>
      </c>
      <c r="AY472" s="271" t="s">
        <v>167</v>
      </c>
    </row>
    <row r="473" s="2" customFormat="1" ht="16.5" customHeight="1">
      <c r="A473" s="39"/>
      <c r="B473" s="40"/>
      <c r="C473" s="235" t="s">
        <v>634</v>
      </c>
      <c r="D473" s="235" t="s">
        <v>169</v>
      </c>
      <c r="E473" s="236" t="s">
        <v>635</v>
      </c>
      <c r="F473" s="237" t="s">
        <v>636</v>
      </c>
      <c r="G473" s="238" t="s">
        <v>214</v>
      </c>
      <c r="H473" s="239">
        <v>0.749</v>
      </c>
      <c r="I473" s="240"/>
      <c r="J473" s="241">
        <f>ROUND(I473*H473,2)</f>
        <v>0</v>
      </c>
      <c r="K473" s="242"/>
      <c r="L473" s="45"/>
      <c r="M473" s="243" t="s">
        <v>1</v>
      </c>
      <c r="N473" s="244" t="s">
        <v>42</v>
      </c>
      <c r="O473" s="92"/>
      <c r="P473" s="245">
        <f>O473*H473</f>
        <v>0</v>
      </c>
      <c r="Q473" s="245">
        <v>1.06277</v>
      </c>
      <c r="R473" s="245">
        <f>Q473*H473</f>
        <v>0.79601473</v>
      </c>
      <c r="S473" s="245">
        <v>0</v>
      </c>
      <c r="T473" s="246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47" t="s">
        <v>173</v>
      </c>
      <c r="AT473" s="247" t="s">
        <v>169</v>
      </c>
      <c r="AU473" s="247" t="s">
        <v>87</v>
      </c>
      <c r="AY473" s="18" t="s">
        <v>167</v>
      </c>
      <c r="BE473" s="248">
        <f>IF(N473="základní",J473,0)</f>
        <v>0</v>
      </c>
      <c r="BF473" s="248">
        <f>IF(N473="snížená",J473,0)</f>
        <v>0</v>
      </c>
      <c r="BG473" s="248">
        <f>IF(N473="zákl. přenesená",J473,0)</f>
        <v>0</v>
      </c>
      <c r="BH473" s="248">
        <f>IF(N473="sníž. přenesená",J473,0)</f>
        <v>0</v>
      </c>
      <c r="BI473" s="248">
        <f>IF(N473="nulová",J473,0)</f>
        <v>0</v>
      </c>
      <c r="BJ473" s="18" t="s">
        <v>85</v>
      </c>
      <c r="BK473" s="248">
        <f>ROUND(I473*H473,2)</f>
        <v>0</v>
      </c>
      <c r="BL473" s="18" t="s">
        <v>173</v>
      </c>
      <c r="BM473" s="247" t="s">
        <v>637</v>
      </c>
    </row>
    <row r="474" s="15" customFormat="1">
      <c r="A474" s="15"/>
      <c r="B474" s="283"/>
      <c r="C474" s="284"/>
      <c r="D474" s="251" t="s">
        <v>175</v>
      </c>
      <c r="E474" s="285" t="s">
        <v>1</v>
      </c>
      <c r="F474" s="286" t="s">
        <v>638</v>
      </c>
      <c r="G474" s="284"/>
      <c r="H474" s="285" t="s">
        <v>1</v>
      </c>
      <c r="I474" s="287"/>
      <c r="J474" s="284"/>
      <c r="K474" s="284"/>
      <c r="L474" s="288"/>
      <c r="M474" s="289"/>
      <c r="N474" s="290"/>
      <c r="O474" s="290"/>
      <c r="P474" s="290"/>
      <c r="Q474" s="290"/>
      <c r="R474" s="290"/>
      <c r="S474" s="290"/>
      <c r="T474" s="291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T474" s="292" t="s">
        <v>175</v>
      </c>
      <c r="AU474" s="292" t="s">
        <v>87</v>
      </c>
      <c r="AV474" s="15" t="s">
        <v>85</v>
      </c>
      <c r="AW474" s="15" t="s">
        <v>34</v>
      </c>
      <c r="AX474" s="15" t="s">
        <v>77</v>
      </c>
      <c r="AY474" s="292" t="s">
        <v>167</v>
      </c>
    </row>
    <row r="475" s="13" customFormat="1">
      <c r="A475" s="13"/>
      <c r="B475" s="249"/>
      <c r="C475" s="250"/>
      <c r="D475" s="251" t="s">
        <v>175</v>
      </c>
      <c r="E475" s="252" t="s">
        <v>1</v>
      </c>
      <c r="F475" s="253" t="s">
        <v>639</v>
      </c>
      <c r="G475" s="250"/>
      <c r="H475" s="254">
        <v>0.065000000000000002</v>
      </c>
      <c r="I475" s="255"/>
      <c r="J475" s="250"/>
      <c r="K475" s="250"/>
      <c r="L475" s="256"/>
      <c r="M475" s="257"/>
      <c r="N475" s="258"/>
      <c r="O475" s="258"/>
      <c r="P475" s="258"/>
      <c r="Q475" s="258"/>
      <c r="R475" s="258"/>
      <c r="S475" s="258"/>
      <c r="T475" s="259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60" t="s">
        <v>175</v>
      </c>
      <c r="AU475" s="260" t="s">
        <v>87</v>
      </c>
      <c r="AV475" s="13" t="s">
        <v>87</v>
      </c>
      <c r="AW475" s="13" t="s">
        <v>34</v>
      </c>
      <c r="AX475" s="13" t="s">
        <v>77</v>
      </c>
      <c r="AY475" s="260" t="s">
        <v>167</v>
      </c>
    </row>
    <row r="476" s="13" customFormat="1">
      <c r="A476" s="13"/>
      <c r="B476" s="249"/>
      <c r="C476" s="250"/>
      <c r="D476" s="251" t="s">
        <v>175</v>
      </c>
      <c r="E476" s="252" t="s">
        <v>1</v>
      </c>
      <c r="F476" s="253" t="s">
        <v>640</v>
      </c>
      <c r="G476" s="250"/>
      <c r="H476" s="254">
        <v>0.062</v>
      </c>
      <c r="I476" s="255"/>
      <c r="J476" s="250"/>
      <c r="K476" s="250"/>
      <c r="L476" s="256"/>
      <c r="M476" s="257"/>
      <c r="N476" s="258"/>
      <c r="O476" s="258"/>
      <c r="P476" s="258"/>
      <c r="Q476" s="258"/>
      <c r="R476" s="258"/>
      <c r="S476" s="258"/>
      <c r="T476" s="259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60" t="s">
        <v>175</v>
      </c>
      <c r="AU476" s="260" t="s">
        <v>87</v>
      </c>
      <c r="AV476" s="13" t="s">
        <v>87</v>
      </c>
      <c r="AW476" s="13" t="s">
        <v>34</v>
      </c>
      <c r="AX476" s="13" t="s">
        <v>77</v>
      </c>
      <c r="AY476" s="260" t="s">
        <v>167</v>
      </c>
    </row>
    <row r="477" s="13" customFormat="1">
      <c r="A477" s="13"/>
      <c r="B477" s="249"/>
      <c r="C477" s="250"/>
      <c r="D477" s="251" t="s">
        <v>175</v>
      </c>
      <c r="E477" s="252" t="s">
        <v>1</v>
      </c>
      <c r="F477" s="253" t="s">
        <v>641</v>
      </c>
      <c r="G477" s="250"/>
      <c r="H477" s="254">
        <v>0.01</v>
      </c>
      <c r="I477" s="255"/>
      <c r="J477" s="250"/>
      <c r="K477" s="250"/>
      <c r="L477" s="256"/>
      <c r="M477" s="257"/>
      <c r="N477" s="258"/>
      <c r="O477" s="258"/>
      <c r="P477" s="258"/>
      <c r="Q477" s="258"/>
      <c r="R477" s="258"/>
      <c r="S477" s="258"/>
      <c r="T477" s="259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60" t="s">
        <v>175</v>
      </c>
      <c r="AU477" s="260" t="s">
        <v>87</v>
      </c>
      <c r="AV477" s="13" t="s">
        <v>87</v>
      </c>
      <c r="AW477" s="13" t="s">
        <v>34</v>
      </c>
      <c r="AX477" s="13" t="s">
        <v>77</v>
      </c>
      <c r="AY477" s="260" t="s">
        <v>167</v>
      </c>
    </row>
    <row r="478" s="15" customFormat="1">
      <c r="A478" s="15"/>
      <c r="B478" s="283"/>
      <c r="C478" s="284"/>
      <c r="D478" s="251" t="s">
        <v>175</v>
      </c>
      <c r="E478" s="285" t="s">
        <v>1</v>
      </c>
      <c r="F478" s="286" t="s">
        <v>301</v>
      </c>
      <c r="G478" s="284"/>
      <c r="H478" s="285" t="s">
        <v>1</v>
      </c>
      <c r="I478" s="287"/>
      <c r="J478" s="284"/>
      <c r="K478" s="284"/>
      <c r="L478" s="288"/>
      <c r="M478" s="289"/>
      <c r="N478" s="290"/>
      <c r="O478" s="290"/>
      <c r="P478" s="290"/>
      <c r="Q478" s="290"/>
      <c r="R478" s="290"/>
      <c r="S478" s="290"/>
      <c r="T478" s="291"/>
      <c r="U478" s="15"/>
      <c r="V478" s="15"/>
      <c r="W478" s="15"/>
      <c r="X478" s="15"/>
      <c r="Y478" s="15"/>
      <c r="Z478" s="15"/>
      <c r="AA478" s="15"/>
      <c r="AB478" s="15"/>
      <c r="AC478" s="15"/>
      <c r="AD478" s="15"/>
      <c r="AE478" s="15"/>
      <c r="AT478" s="292" t="s">
        <v>175</v>
      </c>
      <c r="AU478" s="292" t="s">
        <v>87</v>
      </c>
      <c r="AV478" s="15" t="s">
        <v>85</v>
      </c>
      <c r="AW478" s="15" t="s">
        <v>34</v>
      </c>
      <c r="AX478" s="15" t="s">
        <v>77</v>
      </c>
      <c r="AY478" s="292" t="s">
        <v>167</v>
      </c>
    </row>
    <row r="479" s="13" customFormat="1">
      <c r="A479" s="13"/>
      <c r="B479" s="249"/>
      <c r="C479" s="250"/>
      <c r="D479" s="251" t="s">
        <v>175</v>
      </c>
      <c r="E479" s="252" t="s">
        <v>1</v>
      </c>
      <c r="F479" s="253" t="s">
        <v>642</v>
      </c>
      <c r="G479" s="250"/>
      <c r="H479" s="254">
        <v>0.61199999999999999</v>
      </c>
      <c r="I479" s="255"/>
      <c r="J479" s="250"/>
      <c r="K479" s="250"/>
      <c r="L479" s="256"/>
      <c r="M479" s="257"/>
      <c r="N479" s="258"/>
      <c r="O479" s="258"/>
      <c r="P479" s="258"/>
      <c r="Q479" s="258"/>
      <c r="R479" s="258"/>
      <c r="S479" s="258"/>
      <c r="T479" s="259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60" t="s">
        <v>175</v>
      </c>
      <c r="AU479" s="260" t="s">
        <v>87</v>
      </c>
      <c r="AV479" s="13" t="s">
        <v>87</v>
      </c>
      <c r="AW479" s="13" t="s">
        <v>34</v>
      </c>
      <c r="AX479" s="13" t="s">
        <v>77</v>
      </c>
      <c r="AY479" s="260" t="s">
        <v>167</v>
      </c>
    </row>
    <row r="480" s="14" customFormat="1">
      <c r="A480" s="14"/>
      <c r="B480" s="261"/>
      <c r="C480" s="262"/>
      <c r="D480" s="251" t="s">
        <v>175</v>
      </c>
      <c r="E480" s="263" t="s">
        <v>1</v>
      </c>
      <c r="F480" s="264" t="s">
        <v>187</v>
      </c>
      <c r="G480" s="262"/>
      <c r="H480" s="265">
        <v>0.749</v>
      </c>
      <c r="I480" s="266"/>
      <c r="J480" s="262"/>
      <c r="K480" s="262"/>
      <c r="L480" s="267"/>
      <c r="M480" s="268"/>
      <c r="N480" s="269"/>
      <c r="O480" s="269"/>
      <c r="P480" s="269"/>
      <c r="Q480" s="269"/>
      <c r="R480" s="269"/>
      <c r="S480" s="269"/>
      <c r="T480" s="270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71" t="s">
        <v>175</v>
      </c>
      <c r="AU480" s="271" t="s">
        <v>87</v>
      </c>
      <c r="AV480" s="14" t="s">
        <v>173</v>
      </c>
      <c r="AW480" s="14" t="s">
        <v>34</v>
      </c>
      <c r="AX480" s="14" t="s">
        <v>85</v>
      </c>
      <c r="AY480" s="271" t="s">
        <v>167</v>
      </c>
    </row>
    <row r="481" s="2" customFormat="1" ht="16.5" customHeight="1">
      <c r="A481" s="39"/>
      <c r="B481" s="40"/>
      <c r="C481" s="235" t="s">
        <v>643</v>
      </c>
      <c r="D481" s="235" t="s">
        <v>169</v>
      </c>
      <c r="E481" s="236" t="s">
        <v>644</v>
      </c>
      <c r="F481" s="237" t="s">
        <v>645</v>
      </c>
      <c r="G481" s="238" t="s">
        <v>172</v>
      </c>
      <c r="H481" s="239">
        <v>201.63</v>
      </c>
      <c r="I481" s="240"/>
      <c r="J481" s="241">
        <f>ROUND(I481*H481,2)</f>
        <v>0</v>
      </c>
      <c r="K481" s="242"/>
      <c r="L481" s="45"/>
      <c r="M481" s="243" t="s">
        <v>1</v>
      </c>
      <c r="N481" s="244" t="s">
        <v>42</v>
      </c>
      <c r="O481" s="92"/>
      <c r="P481" s="245">
        <f>O481*H481</f>
        <v>0</v>
      </c>
      <c r="Q481" s="245">
        <v>0.00012999999999999999</v>
      </c>
      <c r="R481" s="245">
        <f>Q481*H481</f>
        <v>0.026211899999999996</v>
      </c>
      <c r="S481" s="245">
        <v>0</v>
      </c>
      <c r="T481" s="246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47" t="s">
        <v>173</v>
      </c>
      <c r="AT481" s="247" t="s">
        <v>169</v>
      </c>
      <c r="AU481" s="247" t="s">
        <v>87</v>
      </c>
      <c r="AY481" s="18" t="s">
        <v>167</v>
      </c>
      <c r="BE481" s="248">
        <f>IF(N481="základní",J481,0)</f>
        <v>0</v>
      </c>
      <c r="BF481" s="248">
        <f>IF(N481="snížená",J481,0)</f>
        <v>0</v>
      </c>
      <c r="BG481" s="248">
        <f>IF(N481="zákl. přenesená",J481,0)</f>
        <v>0</v>
      </c>
      <c r="BH481" s="248">
        <f>IF(N481="sníž. přenesená",J481,0)</f>
        <v>0</v>
      </c>
      <c r="BI481" s="248">
        <f>IF(N481="nulová",J481,0)</f>
        <v>0</v>
      </c>
      <c r="BJ481" s="18" t="s">
        <v>85</v>
      </c>
      <c r="BK481" s="248">
        <f>ROUND(I481*H481,2)</f>
        <v>0</v>
      </c>
      <c r="BL481" s="18" t="s">
        <v>173</v>
      </c>
      <c r="BM481" s="247" t="s">
        <v>646</v>
      </c>
    </row>
    <row r="482" s="15" customFormat="1">
      <c r="A482" s="15"/>
      <c r="B482" s="283"/>
      <c r="C482" s="284"/>
      <c r="D482" s="251" t="s">
        <v>175</v>
      </c>
      <c r="E482" s="285" t="s">
        <v>1</v>
      </c>
      <c r="F482" s="286" t="s">
        <v>301</v>
      </c>
      <c r="G482" s="284"/>
      <c r="H482" s="285" t="s">
        <v>1</v>
      </c>
      <c r="I482" s="287"/>
      <c r="J482" s="284"/>
      <c r="K482" s="284"/>
      <c r="L482" s="288"/>
      <c r="M482" s="289"/>
      <c r="N482" s="290"/>
      <c r="O482" s="290"/>
      <c r="P482" s="290"/>
      <c r="Q482" s="290"/>
      <c r="R482" s="290"/>
      <c r="S482" s="290"/>
      <c r="T482" s="291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292" t="s">
        <v>175</v>
      </c>
      <c r="AU482" s="292" t="s">
        <v>87</v>
      </c>
      <c r="AV482" s="15" t="s">
        <v>85</v>
      </c>
      <c r="AW482" s="15" t="s">
        <v>34</v>
      </c>
      <c r="AX482" s="15" t="s">
        <v>77</v>
      </c>
      <c r="AY482" s="292" t="s">
        <v>167</v>
      </c>
    </row>
    <row r="483" s="13" customFormat="1">
      <c r="A483" s="13"/>
      <c r="B483" s="249"/>
      <c r="C483" s="250"/>
      <c r="D483" s="251" t="s">
        <v>175</v>
      </c>
      <c r="E483" s="252" t="s">
        <v>1</v>
      </c>
      <c r="F483" s="253" t="s">
        <v>647</v>
      </c>
      <c r="G483" s="250"/>
      <c r="H483" s="254">
        <v>201.63</v>
      </c>
      <c r="I483" s="255"/>
      <c r="J483" s="250"/>
      <c r="K483" s="250"/>
      <c r="L483" s="256"/>
      <c r="M483" s="257"/>
      <c r="N483" s="258"/>
      <c r="O483" s="258"/>
      <c r="P483" s="258"/>
      <c r="Q483" s="258"/>
      <c r="R483" s="258"/>
      <c r="S483" s="258"/>
      <c r="T483" s="259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60" t="s">
        <v>175</v>
      </c>
      <c r="AU483" s="260" t="s">
        <v>87</v>
      </c>
      <c r="AV483" s="13" t="s">
        <v>87</v>
      </c>
      <c r="AW483" s="13" t="s">
        <v>34</v>
      </c>
      <c r="AX483" s="13" t="s">
        <v>85</v>
      </c>
      <c r="AY483" s="260" t="s">
        <v>167</v>
      </c>
    </row>
    <row r="484" s="2" customFormat="1" ht="24.15" customHeight="1">
      <c r="A484" s="39"/>
      <c r="B484" s="40"/>
      <c r="C484" s="235" t="s">
        <v>648</v>
      </c>
      <c r="D484" s="235" t="s">
        <v>169</v>
      </c>
      <c r="E484" s="236" t="s">
        <v>649</v>
      </c>
      <c r="F484" s="237" t="s">
        <v>650</v>
      </c>
      <c r="G484" s="238" t="s">
        <v>172</v>
      </c>
      <c r="H484" s="239">
        <v>6.1900000000000004</v>
      </c>
      <c r="I484" s="240"/>
      <c r="J484" s="241">
        <f>ROUND(I484*H484,2)</f>
        <v>0</v>
      </c>
      <c r="K484" s="242"/>
      <c r="L484" s="45"/>
      <c r="M484" s="243" t="s">
        <v>1</v>
      </c>
      <c r="N484" s="244" t="s">
        <v>42</v>
      </c>
      <c r="O484" s="92"/>
      <c r="P484" s="245">
        <f>O484*H484</f>
        <v>0</v>
      </c>
      <c r="Q484" s="245">
        <v>0.29794999999999999</v>
      </c>
      <c r="R484" s="245">
        <f>Q484*H484</f>
        <v>1.8443105</v>
      </c>
      <c r="S484" s="245">
        <v>0</v>
      </c>
      <c r="T484" s="246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47" t="s">
        <v>173</v>
      </c>
      <c r="AT484" s="247" t="s">
        <v>169</v>
      </c>
      <c r="AU484" s="247" t="s">
        <v>87</v>
      </c>
      <c r="AY484" s="18" t="s">
        <v>167</v>
      </c>
      <c r="BE484" s="248">
        <f>IF(N484="základní",J484,0)</f>
        <v>0</v>
      </c>
      <c r="BF484" s="248">
        <f>IF(N484="snížená",J484,0)</f>
        <v>0</v>
      </c>
      <c r="BG484" s="248">
        <f>IF(N484="zákl. přenesená",J484,0)</f>
        <v>0</v>
      </c>
      <c r="BH484" s="248">
        <f>IF(N484="sníž. přenesená",J484,0)</f>
        <v>0</v>
      </c>
      <c r="BI484" s="248">
        <f>IF(N484="nulová",J484,0)</f>
        <v>0</v>
      </c>
      <c r="BJ484" s="18" t="s">
        <v>85</v>
      </c>
      <c r="BK484" s="248">
        <f>ROUND(I484*H484,2)</f>
        <v>0</v>
      </c>
      <c r="BL484" s="18" t="s">
        <v>173</v>
      </c>
      <c r="BM484" s="247" t="s">
        <v>651</v>
      </c>
    </row>
    <row r="485" s="13" customFormat="1">
      <c r="A485" s="13"/>
      <c r="B485" s="249"/>
      <c r="C485" s="250"/>
      <c r="D485" s="251" t="s">
        <v>175</v>
      </c>
      <c r="E485" s="252" t="s">
        <v>1</v>
      </c>
      <c r="F485" s="253" t="s">
        <v>652</v>
      </c>
      <c r="G485" s="250"/>
      <c r="H485" s="254">
        <v>6.1900000000000004</v>
      </c>
      <c r="I485" s="255"/>
      <c r="J485" s="250"/>
      <c r="K485" s="250"/>
      <c r="L485" s="256"/>
      <c r="M485" s="257"/>
      <c r="N485" s="258"/>
      <c r="O485" s="258"/>
      <c r="P485" s="258"/>
      <c r="Q485" s="258"/>
      <c r="R485" s="258"/>
      <c r="S485" s="258"/>
      <c r="T485" s="259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60" t="s">
        <v>175</v>
      </c>
      <c r="AU485" s="260" t="s">
        <v>87</v>
      </c>
      <c r="AV485" s="13" t="s">
        <v>87</v>
      </c>
      <c r="AW485" s="13" t="s">
        <v>34</v>
      </c>
      <c r="AX485" s="13" t="s">
        <v>85</v>
      </c>
      <c r="AY485" s="260" t="s">
        <v>167</v>
      </c>
    </row>
    <row r="486" s="12" customFormat="1" ht="22.8" customHeight="1">
      <c r="A486" s="12"/>
      <c r="B486" s="219"/>
      <c r="C486" s="220"/>
      <c r="D486" s="221" t="s">
        <v>76</v>
      </c>
      <c r="E486" s="233" t="s">
        <v>217</v>
      </c>
      <c r="F486" s="233" t="s">
        <v>653</v>
      </c>
      <c r="G486" s="220"/>
      <c r="H486" s="220"/>
      <c r="I486" s="223"/>
      <c r="J486" s="234">
        <f>BK486</f>
        <v>0</v>
      </c>
      <c r="K486" s="220"/>
      <c r="L486" s="225"/>
      <c r="M486" s="226"/>
      <c r="N486" s="227"/>
      <c r="O486" s="227"/>
      <c r="P486" s="228">
        <f>SUM(P487:P520)</f>
        <v>0</v>
      </c>
      <c r="Q486" s="227"/>
      <c r="R486" s="228">
        <f>SUM(R487:R520)</f>
        <v>1.7286883799999999</v>
      </c>
      <c r="S486" s="227"/>
      <c r="T486" s="229">
        <f>SUM(T487:T520)</f>
        <v>60.312696000000003</v>
      </c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R486" s="230" t="s">
        <v>85</v>
      </c>
      <c r="AT486" s="231" t="s">
        <v>76</v>
      </c>
      <c r="AU486" s="231" t="s">
        <v>85</v>
      </c>
      <c r="AY486" s="230" t="s">
        <v>167</v>
      </c>
      <c r="BK486" s="232">
        <f>SUM(BK487:BK520)</f>
        <v>0</v>
      </c>
    </row>
    <row r="487" s="2" customFormat="1" ht="24.15" customHeight="1">
      <c r="A487" s="39"/>
      <c r="B487" s="40"/>
      <c r="C487" s="235" t="s">
        <v>654</v>
      </c>
      <c r="D487" s="235" t="s">
        <v>169</v>
      </c>
      <c r="E487" s="236" t="s">
        <v>655</v>
      </c>
      <c r="F487" s="237" t="s">
        <v>656</v>
      </c>
      <c r="G487" s="238" t="s">
        <v>238</v>
      </c>
      <c r="H487" s="239">
        <v>12.82</v>
      </c>
      <c r="I487" s="240"/>
      <c r="J487" s="241">
        <f>ROUND(I487*H487,2)</f>
        <v>0</v>
      </c>
      <c r="K487" s="242"/>
      <c r="L487" s="45"/>
      <c r="M487" s="243" t="s">
        <v>1</v>
      </c>
      <c r="N487" s="244" t="s">
        <v>42</v>
      </c>
      <c r="O487" s="92"/>
      <c r="P487" s="245">
        <f>O487*H487</f>
        <v>0</v>
      </c>
      <c r="Q487" s="245">
        <v>0.10095</v>
      </c>
      <c r="R487" s="245">
        <f>Q487*H487</f>
        <v>1.294179</v>
      </c>
      <c r="S487" s="245">
        <v>0</v>
      </c>
      <c r="T487" s="246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47" t="s">
        <v>173</v>
      </c>
      <c r="AT487" s="247" t="s">
        <v>169</v>
      </c>
      <c r="AU487" s="247" t="s">
        <v>87</v>
      </c>
      <c r="AY487" s="18" t="s">
        <v>167</v>
      </c>
      <c r="BE487" s="248">
        <f>IF(N487="základní",J487,0)</f>
        <v>0</v>
      </c>
      <c r="BF487" s="248">
        <f>IF(N487="snížená",J487,0)</f>
        <v>0</v>
      </c>
      <c r="BG487" s="248">
        <f>IF(N487="zákl. přenesená",J487,0)</f>
        <v>0</v>
      </c>
      <c r="BH487" s="248">
        <f>IF(N487="sníž. přenesená",J487,0)</f>
        <v>0</v>
      </c>
      <c r="BI487" s="248">
        <f>IF(N487="nulová",J487,0)</f>
        <v>0</v>
      </c>
      <c r="BJ487" s="18" t="s">
        <v>85</v>
      </c>
      <c r="BK487" s="248">
        <f>ROUND(I487*H487,2)</f>
        <v>0</v>
      </c>
      <c r="BL487" s="18" t="s">
        <v>173</v>
      </c>
      <c r="BM487" s="247" t="s">
        <v>657</v>
      </c>
    </row>
    <row r="488" s="13" customFormat="1">
      <c r="A488" s="13"/>
      <c r="B488" s="249"/>
      <c r="C488" s="250"/>
      <c r="D488" s="251" t="s">
        <v>175</v>
      </c>
      <c r="E488" s="252" t="s">
        <v>1</v>
      </c>
      <c r="F488" s="253" t="s">
        <v>658</v>
      </c>
      <c r="G488" s="250"/>
      <c r="H488" s="254">
        <v>12.82</v>
      </c>
      <c r="I488" s="255"/>
      <c r="J488" s="250"/>
      <c r="K488" s="250"/>
      <c r="L488" s="256"/>
      <c r="M488" s="257"/>
      <c r="N488" s="258"/>
      <c r="O488" s="258"/>
      <c r="P488" s="258"/>
      <c r="Q488" s="258"/>
      <c r="R488" s="258"/>
      <c r="S488" s="258"/>
      <c r="T488" s="259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60" t="s">
        <v>175</v>
      </c>
      <c r="AU488" s="260" t="s">
        <v>87</v>
      </c>
      <c r="AV488" s="13" t="s">
        <v>87</v>
      </c>
      <c r="AW488" s="13" t="s">
        <v>34</v>
      </c>
      <c r="AX488" s="13" t="s">
        <v>85</v>
      </c>
      <c r="AY488" s="260" t="s">
        <v>167</v>
      </c>
    </row>
    <row r="489" s="2" customFormat="1" ht="16.5" customHeight="1">
      <c r="A489" s="39"/>
      <c r="B489" s="40"/>
      <c r="C489" s="272" t="s">
        <v>659</v>
      </c>
      <c r="D489" s="272" t="s">
        <v>211</v>
      </c>
      <c r="E489" s="273" t="s">
        <v>660</v>
      </c>
      <c r="F489" s="274" t="s">
        <v>661</v>
      </c>
      <c r="G489" s="275" t="s">
        <v>238</v>
      </c>
      <c r="H489" s="276">
        <v>12.82</v>
      </c>
      <c r="I489" s="277"/>
      <c r="J489" s="278">
        <f>ROUND(I489*H489,2)</f>
        <v>0</v>
      </c>
      <c r="K489" s="279"/>
      <c r="L489" s="280"/>
      <c r="M489" s="281" t="s">
        <v>1</v>
      </c>
      <c r="N489" s="282" t="s">
        <v>42</v>
      </c>
      <c r="O489" s="92"/>
      <c r="P489" s="245">
        <f>O489*H489</f>
        <v>0</v>
      </c>
      <c r="Q489" s="245">
        <v>0.028000000000000001</v>
      </c>
      <c r="R489" s="245">
        <f>Q489*H489</f>
        <v>0.35896</v>
      </c>
      <c r="S489" s="245">
        <v>0</v>
      </c>
      <c r="T489" s="246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47" t="s">
        <v>210</v>
      </c>
      <c r="AT489" s="247" t="s">
        <v>211</v>
      </c>
      <c r="AU489" s="247" t="s">
        <v>87</v>
      </c>
      <c r="AY489" s="18" t="s">
        <v>167</v>
      </c>
      <c r="BE489" s="248">
        <f>IF(N489="základní",J489,0)</f>
        <v>0</v>
      </c>
      <c r="BF489" s="248">
        <f>IF(N489="snížená",J489,0)</f>
        <v>0</v>
      </c>
      <c r="BG489" s="248">
        <f>IF(N489="zákl. přenesená",J489,0)</f>
        <v>0</v>
      </c>
      <c r="BH489" s="248">
        <f>IF(N489="sníž. přenesená",J489,0)</f>
        <v>0</v>
      </c>
      <c r="BI489" s="248">
        <f>IF(N489="nulová",J489,0)</f>
        <v>0</v>
      </c>
      <c r="BJ489" s="18" t="s">
        <v>85</v>
      </c>
      <c r="BK489" s="248">
        <f>ROUND(I489*H489,2)</f>
        <v>0</v>
      </c>
      <c r="BL489" s="18" t="s">
        <v>173</v>
      </c>
      <c r="BM489" s="247" t="s">
        <v>662</v>
      </c>
    </row>
    <row r="490" s="2" customFormat="1" ht="24.15" customHeight="1">
      <c r="A490" s="39"/>
      <c r="B490" s="40"/>
      <c r="C490" s="235" t="s">
        <v>663</v>
      </c>
      <c r="D490" s="235" t="s">
        <v>169</v>
      </c>
      <c r="E490" s="236" t="s">
        <v>664</v>
      </c>
      <c r="F490" s="237" t="s">
        <v>665</v>
      </c>
      <c r="G490" s="238" t="s">
        <v>172</v>
      </c>
      <c r="H490" s="239">
        <v>21.292999999999999</v>
      </c>
      <c r="I490" s="240"/>
      <c r="J490" s="241">
        <f>ROUND(I490*H490,2)</f>
        <v>0</v>
      </c>
      <c r="K490" s="242"/>
      <c r="L490" s="45"/>
      <c r="M490" s="243" t="s">
        <v>1</v>
      </c>
      <c r="N490" s="244" t="s">
        <v>42</v>
      </c>
      <c r="O490" s="92"/>
      <c r="P490" s="245">
        <f>O490*H490</f>
        <v>0</v>
      </c>
      <c r="Q490" s="245">
        <v>0.00046999999999999999</v>
      </c>
      <c r="R490" s="245">
        <f>Q490*H490</f>
        <v>0.01000771</v>
      </c>
      <c r="S490" s="245">
        <v>0</v>
      </c>
      <c r="T490" s="246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47" t="s">
        <v>173</v>
      </c>
      <c r="AT490" s="247" t="s">
        <v>169</v>
      </c>
      <c r="AU490" s="247" t="s">
        <v>87</v>
      </c>
      <c r="AY490" s="18" t="s">
        <v>167</v>
      </c>
      <c r="BE490" s="248">
        <f>IF(N490="základní",J490,0)</f>
        <v>0</v>
      </c>
      <c r="BF490" s="248">
        <f>IF(N490="snížená",J490,0)</f>
        <v>0</v>
      </c>
      <c r="BG490" s="248">
        <f>IF(N490="zákl. přenesená",J490,0)</f>
        <v>0</v>
      </c>
      <c r="BH490" s="248">
        <f>IF(N490="sníž. přenesená",J490,0)</f>
        <v>0</v>
      </c>
      <c r="BI490" s="248">
        <f>IF(N490="nulová",J490,0)</f>
        <v>0</v>
      </c>
      <c r="BJ490" s="18" t="s">
        <v>85</v>
      </c>
      <c r="BK490" s="248">
        <f>ROUND(I490*H490,2)</f>
        <v>0</v>
      </c>
      <c r="BL490" s="18" t="s">
        <v>173</v>
      </c>
      <c r="BM490" s="247" t="s">
        <v>666</v>
      </c>
    </row>
    <row r="491" s="13" customFormat="1">
      <c r="A491" s="13"/>
      <c r="B491" s="249"/>
      <c r="C491" s="250"/>
      <c r="D491" s="251" t="s">
        <v>175</v>
      </c>
      <c r="E491" s="252" t="s">
        <v>1</v>
      </c>
      <c r="F491" s="253" t="s">
        <v>667</v>
      </c>
      <c r="G491" s="250"/>
      <c r="H491" s="254">
        <v>21.292999999999999</v>
      </c>
      <c r="I491" s="255"/>
      <c r="J491" s="250"/>
      <c r="K491" s="250"/>
      <c r="L491" s="256"/>
      <c r="M491" s="257"/>
      <c r="N491" s="258"/>
      <c r="O491" s="258"/>
      <c r="P491" s="258"/>
      <c r="Q491" s="258"/>
      <c r="R491" s="258"/>
      <c r="S491" s="258"/>
      <c r="T491" s="259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60" t="s">
        <v>175</v>
      </c>
      <c r="AU491" s="260" t="s">
        <v>87</v>
      </c>
      <c r="AV491" s="13" t="s">
        <v>87</v>
      </c>
      <c r="AW491" s="13" t="s">
        <v>34</v>
      </c>
      <c r="AX491" s="13" t="s">
        <v>85</v>
      </c>
      <c r="AY491" s="260" t="s">
        <v>167</v>
      </c>
    </row>
    <row r="492" s="2" customFormat="1" ht="24.15" customHeight="1">
      <c r="A492" s="39"/>
      <c r="B492" s="40"/>
      <c r="C492" s="235" t="s">
        <v>668</v>
      </c>
      <c r="D492" s="235" t="s">
        <v>169</v>
      </c>
      <c r="E492" s="236" t="s">
        <v>669</v>
      </c>
      <c r="F492" s="237" t="s">
        <v>670</v>
      </c>
      <c r="G492" s="238" t="s">
        <v>172</v>
      </c>
      <c r="H492" s="239">
        <v>21.292999999999999</v>
      </c>
      <c r="I492" s="240"/>
      <c r="J492" s="241">
        <f>ROUND(I492*H492,2)</f>
        <v>0</v>
      </c>
      <c r="K492" s="242"/>
      <c r="L492" s="45"/>
      <c r="M492" s="243" t="s">
        <v>1</v>
      </c>
      <c r="N492" s="244" t="s">
        <v>42</v>
      </c>
      <c r="O492" s="92"/>
      <c r="P492" s="245">
        <f>O492*H492</f>
        <v>0</v>
      </c>
      <c r="Q492" s="245">
        <v>0.00068999999999999997</v>
      </c>
      <c r="R492" s="245">
        <f>Q492*H492</f>
        <v>0.014692169999999999</v>
      </c>
      <c r="S492" s="245">
        <v>0</v>
      </c>
      <c r="T492" s="246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47" t="s">
        <v>173</v>
      </c>
      <c r="AT492" s="247" t="s">
        <v>169</v>
      </c>
      <c r="AU492" s="247" t="s">
        <v>87</v>
      </c>
      <c r="AY492" s="18" t="s">
        <v>167</v>
      </c>
      <c r="BE492" s="248">
        <f>IF(N492="základní",J492,0)</f>
        <v>0</v>
      </c>
      <c r="BF492" s="248">
        <f>IF(N492="snížená",J492,0)</f>
        <v>0</v>
      </c>
      <c r="BG492" s="248">
        <f>IF(N492="zákl. přenesená",J492,0)</f>
        <v>0</v>
      </c>
      <c r="BH492" s="248">
        <f>IF(N492="sníž. přenesená",J492,0)</f>
        <v>0</v>
      </c>
      <c r="BI492" s="248">
        <f>IF(N492="nulová",J492,0)</f>
        <v>0</v>
      </c>
      <c r="BJ492" s="18" t="s">
        <v>85</v>
      </c>
      <c r="BK492" s="248">
        <f>ROUND(I492*H492,2)</f>
        <v>0</v>
      </c>
      <c r="BL492" s="18" t="s">
        <v>173</v>
      </c>
      <c r="BM492" s="247" t="s">
        <v>671</v>
      </c>
    </row>
    <row r="493" s="13" customFormat="1">
      <c r="A493" s="13"/>
      <c r="B493" s="249"/>
      <c r="C493" s="250"/>
      <c r="D493" s="251" t="s">
        <v>175</v>
      </c>
      <c r="E493" s="252" t="s">
        <v>1</v>
      </c>
      <c r="F493" s="253" t="s">
        <v>667</v>
      </c>
      <c r="G493" s="250"/>
      <c r="H493" s="254">
        <v>21.292999999999999</v>
      </c>
      <c r="I493" s="255"/>
      <c r="J493" s="250"/>
      <c r="K493" s="250"/>
      <c r="L493" s="256"/>
      <c r="M493" s="257"/>
      <c r="N493" s="258"/>
      <c r="O493" s="258"/>
      <c r="P493" s="258"/>
      <c r="Q493" s="258"/>
      <c r="R493" s="258"/>
      <c r="S493" s="258"/>
      <c r="T493" s="259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60" t="s">
        <v>175</v>
      </c>
      <c r="AU493" s="260" t="s">
        <v>87</v>
      </c>
      <c r="AV493" s="13" t="s">
        <v>87</v>
      </c>
      <c r="AW493" s="13" t="s">
        <v>34</v>
      </c>
      <c r="AX493" s="13" t="s">
        <v>77</v>
      </c>
      <c r="AY493" s="260" t="s">
        <v>167</v>
      </c>
    </row>
    <row r="494" s="14" customFormat="1">
      <c r="A494" s="14"/>
      <c r="B494" s="261"/>
      <c r="C494" s="262"/>
      <c r="D494" s="251" t="s">
        <v>175</v>
      </c>
      <c r="E494" s="263" t="s">
        <v>1</v>
      </c>
      <c r="F494" s="264" t="s">
        <v>187</v>
      </c>
      <c r="G494" s="262"/>
      <c r="H494" s="265">
        <v>21.292999999999999</v>
      </c>
      <c r="I494" s="266"/>
      <c r="J494" s="262"/>
      <c r="K494" s="262"/>
      <c r="L494" s="267"/>
      <c r="M494" s="268"/>
      <c r="N494" s="269"/>
      <c r="O494" s="269"/>
      <c r="P494" s="269"/>
      <c r="Q494" s="269"/>
      <c r="R494" s="269"/>
      <c r="S494" s="269"/>
      <c r="T494" s="270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71" t="s">
        <v>175</v>
      </c>
      <c r="AU494" s="271" t="s">
        <v>87</v>
      </c>
      <c r="AV494" s="14" t="s">
        <v>173</v>
      </c>
      <c r="AW494" s="14" t="s">
        <v>34</v>
      </c>
      <c r="AX494" s="14" t="s">
        <v>85</v>
      </c>
      <c r="AY494" s="271" t="s">
        <v>167</v>
      </c>
    </row>
    <row r="495" s="2" customFormat="1" ht="37.8" customHeight="1">
      <c r="A495" s="39"/>
      <c r="B495" s="40"/>
      <c r="C495" s="235" t="s">
        <v>672</v>
      </c>
      <c r="D495" s="235" t="s">
        <v>169</v>
      </c>
      <c r="E495" s="236" t="s">
        <v>673</v>
      </c>
      <c r="F495" s="237" t="s">
        <v>674</v>
      </c>
      <c r="G495" s="238" t="s">
        <v>172</v>
      </c>
      <c r="H495" s="239">
        <v>554.32899999999995</v>
      </c>
      <c r="I495" s="240"/>
      <c r="J495" s="241">
        <f>ROUND(I495*H495,2)</f>
        <v>0</v>
      </c>
      <c r="K495" s="242"/>
      <c r="L495" s="45"/>
      <c r="M495" s="243" t="s">
        <v>1</v>
      </c>
      <c r="N495" s="244" t="s">
        <v>42</v>
      </c>
      <c r="O495" s="92"/>
      <c r="P495" s="245">
        <f>O495*H495</f>
        <v>0</v>
      </c>
      <c r="Q495" s="245">
        <v>0</v>
      </c>
      <c r="R495" s="245">
        <f>Q495*H495</f>
        <v>0</v>
      </c>
      <c r="S495" s="245">
        <v>0</v>
      </c>
      <c r="T495" s="246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47" t="s">
        <v>173</v>
      </c>
      <c r="AT495" s="247" t="s">
        <v>169</v>
      </c>
      <c r="AU495" s="247" t="s">
        <v>87</v>
      </c>
      <c r="AY495" s="18" t="s">
        <v>167</v>
      </c>
      <c r="BE495" s="248">
        <f>IF(N495="základní",J495,0)</f>
        <v>0</v>
      </c>
      <c r="BF495" s="248">
        <f>IF(N495="snížená",J495,0)</f>
        <v>0</v>
      </c>
      <c r="BG495" s="248">
        <f>IF(N495="zákl. přenesená",J495,0)</f>
        <v>0</v>
      </c>
      <c r="BH495" s="248">
        <f>IF(N495="sníž. přenesená",J495,0)</f>
        <v>0</v>
      </c>
      <c r="BI495" s="248">
        <f>IF(N495="nulová",J495,0)</f>
        <v>0</v>
      </c>
      <c r="BJ495" s="18" t="s">
        <v>85</v>
      </c>
      <c r="BK495" s="248">
        <f>ROUND(I495*H495,2)</f>
        <v>0</v>
      </c>
      <c r="BL495" s="18" t="s">
        <v>173</v>
      </c>
      <c r="BM495" s="247" t="s">
        <v>675</v>
      </c>
    </row>
    <row r="496" s="13" customFormat="1">
      <c r="A496" s="13"/>
      <c r="B496" s="249"/>
      <c r="C496" s="250"/>
      <c r="D496" s="251" t="s">
        <v>175</v>
      </c>
      <c r="E496" s="252" t="s">
        <v>1</v>
      </c>
      <c r="F496" s="253" t="s">
        <v>676</v>
      </c>
      <c r="G496" s="250"/>
      <c r="H496" s="254">
        <v>488.779</v>
      </c>
      <c r="I496" s="255"/>
      <c r="J496" s="250"/>
      <c r="K496" s="250"/>
      <c r="L496" s="256"/>
      <c r="M496" s="257"/>
      <c r="N496" s="258"/>
      <c r="O496" s="258"/>
      <c r="P496" s="258"/>
      <c r="Q496" s="258"/>
      <c r="R496" s="258"/>
      <c r="S496" s="258"/>
      <c r="T496" s="259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60" t="s">
        <v>175</v>
      </c>
      <c r="AU496" s="260" t="s">
        <v>87</v>
      </c>
      <c r="AV496" s="13" t="s">
        <v>87</v>
      </c>
      <c r="AW496" s="13" t="s">
        <v>34</v>
      </c>
      <c r="AX496" s="13" t="s">
        <v>77</v>
      </c>
      <c r="AY496" s="260" t="s">
        <v>167</v>
      </c>
    </row>
    <row r="497" s="13" customFormat="1">
      <c r="A497" s="13"/>
      <c r="B497" s="249"/>
      <c r="C497" s="250"/>
      <c r="D497" s="251" t="s">
        <v>175</v>
      </c>
      <c r="E497" s="252" t="s">
        <v>1</v>
      </c>
      <c r="F497" s="253" t="s">
        <v>677</v>
      </c>
      <c r="G497" s="250"/>
      <c r="H497" s="254">
        <v>4.335</v>
      </c>
      <c r="I497" s="255"/>
      <c r="J497" s="250"/>
      <c r="K497" s="250"/>
      <c r="L497" s="256"/>
      <c r="M497" s="257"/>
      <c r="N497" s="258"/>
      <c r="O497" s="258"/>
      <c r="P497" s="258"/>
      <c r="Q497" s="258"/>
      <c r="R497" s="258"/>
      <c r="S497" s="258"/>
      <c r="T497" s="259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60" t="s">
        <v>175</v>
      </c>
      <c r="AU497" s="260" t="s">
        <v>87</v>
      </c>
      <c r="AV497" s="13" t="s">
        <v>87</v>
      </c>
      <c r="AW497" s="13" t="s">
        <v>34</v>
      </c>
      <c r="AX497" s="13" t="s">
        <v>77</v>
      </c>
      <c r="AY497" s="260" t="s">
        <v>167</v>
      </c>
    </row>
    <row r="498" s="13" customFormat="1">
      <c r="A498" s="13"/>
      <c r="B498" s="249"/>
      <c r="C498" s="250"/>
      <c r="D498" s="251" t="s">
        <v>175</v>
      </c>
      <c r="E498" s="252" t="s">
        <v>1</v>
      </c>
      <c r="F498" s="253" t="s">
        <v>678</v>
      </c>
      <c r="G498" s="250"/>
      <c r="H498" s="254">
        <v>34.424999999999997</v>
      </c>
      <c r="I498" s="255"/>
      <c r="J498" s="250"/>
      <c r="K498" s="250"/>
      <c r="L498" s="256"/>
      <c r="M498" s="257"/>
      <c r="N498" s="258"/>
      <c r="O498" s="258"/>
      <c r="P498" s="258"/>
      <c r="Q498" s="258"/>
      <c r="R498" s="258"/>
      <c r="S498" s="258"/>
      <c r="T498" s="259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60" t="s">
        <v>175</v>
      </c>
      <c r="AU498" s="260" t="s">
        <v>87</v>
      </c>
      <c r="AV498" s="13" t="s">
        <v>87</v>
      </c>
      <c r="AW498" s="13" t="s">
        <v>34</v>
      </c>
      <c r="AX498" s="13" t="s">
        <v>77</v>
      </c>
      <c r="AY498" s="260" t="s">
        <v>167</v>
      </c>
    </row>
    <row r="499" s="13" customFormat="1">
      <c r="A499" s="13"/>
      <c r="B499" s="249"/>
      <c r="C499" s="250"/>
      <c r="D499" s="251" t="s">
        <v>175</v>
      </c>
      <c r="E499" s="252" t="s">
        <v>1</v>
      </c>
      <c r="F499" s="253" t="s">
        <v>679</v>
      </c>
      <c r="G499" s="250"/>
      <c r="H499" s="254">
        <v>26.789999999999999</v>
      </c>
      <c r="I499" s="255"/>
      <c r="J499" s="250"/>
      <c r="K499" s="250"/>
      <c r="L499" s="256"/>
      <c r="M499" s="257"/>
      <c r="N499" s="258"/>
      <c r="O499" s="258"/>
      <c r="P499" s="258"/>
      <c r="Q499" s="258"/>
      <c r="R499" s="258"/>
      <c r="S499" s="258"/>
      <c r="T499" s="259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60" t="s">
        <v>175</v>
      </c>
      <c r="AU499" s="260" t="s">
        <v>87</v>
      </c>
      <c r="AV499" s="13" t="s">
        <v>87</v>
      </c>
      <c r="AW499" s="13" t="s">
        <v>34</v>
      </c>
      <c r="AX499" s="13" t="s">
        <v>77</v>
      </c>
      <c r="AY499" s="260" t="s">
        <v>167</v>
      </c>
    </row>
    <row r="500" s="14" customFormat="1">
      <c r="A500" s="14"/>
      <c r="B500" s="261"/>
      <c r="C500" s="262"/>
      <c r="D500" s="251" t="s">
        <v>175</v>
      </c>
      <c r="E500" s="263" t="s">
        <v>1</v>
      </c>
      <c r="F500" s="264" t="s">
        <v>187</v>
      </c>
      <c r="G500" s="262"/>
      <c r="H500" s="265">
        <v>554.32899999999995</v>
      </c>
      <c r="I500" s="266"/>
      <c r="J500" s="262"/>
      <c r="K500" s="262"/>
      <c r="L500" s="267"/>
      <c r="M500" s="268"/>
      <c r="N500" s="269"/>
      <c r="O500" s="269"/>
      <c r="P500" s="269"/>
      <c r="Q500" s="269"/>
      <c r="R500" s="269"/>
      <c r="S500" s="269"/>
      <c r="T500" s="270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71" t="s">
        <v>175</v>
      </c>
      <c r="AU500" s="271" t="s">
        <v>87</v>
      </c>
      <c r="AV500" s="14" t="s">
        <v>173</v>
      </c>
      <c r="AW500" s="14" t="s">
        <v>34</v>
      </c>
      <c r="AX500" s="14" t="s">
        <v>85</v>
      </c>
      <c r="AY500" s="271" t="s">
        <v>167</v>
      </c>
    </row>
    <row r="501" s="2" customFormat="1" ht="37.8" customHeight="1">
      <c r="A501" s="39"/>
      <c r="B501" s="40"/>
      <c r="C501" s="235" t="s">
        <v>680</v>
      </c>
      <c r="D501" s="235" t="s">
        <v>169</v>
      </c>
      <c r="E501" s="236" t="s">
        <v>681</v>
      </c>
      <c r="F501" s="237" t="s">
        <v>682</v>
      </c>
      <c r="G501" s="238" t="s">
        <v>172</v>
      </c>
      <c r="H501" s="239">
        <v>16629.869999999999</v>
      </c>
      <c r="I501" s="240"/>
      <c r="J501" s="241">
        <f>ROUND(I501*H501,2)</f>
        <v>0</v>
      </c>
      <c r="K501" s="242"/>
      <c r="L501" s="45"/>
      <c r="M501" s="243" t="s">
        <v>1</v>
      </c>
      <c r="N501" s="244" t="s">
        <v>42</v>
      </c>
      <c r="O501" s="92"/>
      <c r="P501" s="245">
        <f>O501*H501</f>
        <v>0</v>
      </c>
      <c r="Q501" s="245">
        <v>0</v>
      </c>
      <c r="R501" s="245">
        <f>Q501*H501</f>
        <v>0</v>
      </c>
      <c r="S501" s="245">
        <v>0</v>
      </c>
      <c r="T501" s="246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47" t="s">
        <v>173</v>
      </c>
      <c r="AT501" s="247" t="s">
        <v>169</v>
      </c>
      <c r="AU501" s="247" t="s">
        <v>87</v>
      </c>
      <c r="AY501" s="18" t="s">
        <v>167</v>
      </c>
      <c r="BE501" s="248">
        <f>IF(N501="základní",J501,0)</f>
        <v>0</v>
      </c>
      <c r="BF501" s="248">
        <f>IF(N501="snížená",J501,0)</f>
        <v>0</v>
      </c>
      <c r="BG501" s="248">
        <f>IF(N501="zákl. přenesená",J501,0)</f>
        <v>0</v>
      </c>
      <c r="BH501" s="248">
        <f>IF(N501="sníž. přenesená",J501,0)</f>
        <v>0</v>
      </c>
      <c r="BI501" s="248">
        <f>IF(N501="nulová",J501,0)</f>
        <v>0</v>
      </c>
      <c r="BJ501" s="18" t="s">
        <v>85</v>
      </c>
      <c r="BK501" s="248">
        <f>ROUND(I501*H501,2)</f>
        <v>0</v>
      </c>
      <c r="BL501" s="18" t="s">
        <v>173</v>
      </c>
      <c r="BM501" s="247" t="s">
        <v>683</v>
      </c>
    </row>
    <row r="502" s="13" customFormat="1">
      <c r="A502" s="13"/>
      <c r="B502" s="249"/>
      <c r="C502" s="250"/>
      <c r="D502" s="251" t="s">
        <v>175</v>
      </c>
      <c r="E502" s="252" t="s">
        <v>1</v>
      </c>
      <c r="F502" s="253" t="s">
        <v>684</v>
      </c>
      <c r="G502" s="250"/>
      <c r="H502" s="254">
        <v>16629.869999999999</v>
      </c>
      <c r="I502" s="255"/>
      <c r="J502" s="250"/>
      <c r="K502" s="250"/>
      <c r="L502" s="256"/>
      <c r="M502" s="257"/>
      <c r="N502" s="258"/>
      <c r="O502" s="258"/>
      <c r="P502" s="258"/>
      <c r="Q502" s="258"/>
      <c r="R502" s="258"/>
      <c r="S502" s="258"/>
      <c r="T502" s="259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60" t="s">
        <v>175</v>
      </c>
      <c r="AU502" s="260" t="s">
        <v>87</v>
      </c>
      <c r="AV502" s="13" t="s">
        <v>87</v>
      </c>
      <c r="AW502" s="13" t="s">
        <v>34</v>
      </c>
      <c r="AX502" s="13" t="s">
        <v>85</v>
      </c>
      <c r="AY502" s="260" t="s">
        <v>167</v>
      </c>
    </row>
    <row r="503" s="2" customFormat="1" ht="37.8" customHeight="1">
      <c r="A503" s="39"/>
      <c r="B503" s="40"/>
      <c r="C503" s="235" t="s">
        <v>685</v>
      </c>
      <c r="D503" s="235" t="s">
        <v>169</v>
      </c>
      <c r="E503" s="236" t="s">
        <v>686</v>
      </c>
      <c r="F503" s="237" t="s">
        <v>687</v>
      </c>
      <c r="G503" s="238" t="s">
        <v>172</v>
      </c>
      <c r="H503" s="239">
        <v>554.32899999999995</v>
      </c>
      <c r="I503" s="240"/>
      <c r="J503" s="241">
        <f>ROUND(I503*H503,2)</f>
        <v>0</v>
      </c>
      <c r="K503" s="242"/>
      <c r="L503" s="45"/>
      <c r="M503" s="243" t="s">
        <v>1</v>
      </c>
      <c r="N503" s="244" t="s">
        <v>42</v>
      </c>
      <c r="O503" s="92"/>
      <c r="P503" s="245">
        <f>O503*H503</f>
        <v>0</v>
      </c>
      <c r="Q503" s="245">
        <v>0</v>
      </c>
      <c r="R503" s="245">
        <f>Q503*H503</f>
        <v>0</v>
      </c>
      <c r="S503" s="245">
        <v>0</v>
      </c>
      <c r="T503" s="246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47" t="s">
        <v>173</v>
      </c>
      <c r="AT503" s="247" t="s">
        <v>169</v>
      </c>
      <c r="AU503" s="247" t="s">
        <v>87</v>
      </c>
      <c r="AY503" s="18" t="s">
        <v>167</v>
      </c>
      <c r="BE503" s="248">
        <f>IF(N503="základní",J503,0)</f>
        <v>0</v>
      </c>
      <c r="BF503" s="248">
        <f>IF(N503="snížená",J503,0)</f>
        <v>0</v>
      </c>
      <c r="BG503" s="248">
        <f>IF(N503="zákl. přenesená",J503,0)</f>
        <v>0</v>
      </c>
      <c r="BH503" s="248">
        <f>IF(N503="sníž. přenesená",J503,0)</f>
        <v>0</v>
      </c>
      <c r="BI503" s="248">
        <f>IF(N503="nulová",J503,0)</f>
        <v>0</v>
      </c>
      <c r="BJ503" s="18" t="s">
        <v>85</v>
      </c>
      <c r="BK503" s="248">
        <f>ROUND(I503*H503,2)</f>
        <v>0</v>
      </c>
      <c r="BL503" s="18" t="s">
        <v>173</v>
      </c>
      <c r="BM503" s="247" t="s">
        <v>688</v>
      </c>
    </row>
    <row r="504" s="2" customFormat="1" ht="33" customHeight="1">
      <c r="A504" s="39"/>
      <c r="B504" s="40"/>
      <c r="C504" s="235" t="s">
        <v>689</v>
      </c>
      <c r="D504" s="235" t="s">
        <v>169</v>
      </c>
      <c r="E504" s="236" t="s">
        <v>690</v>
      </c>
      <c r="F504" s="237" t="s">
        <v>691</v>
      </c>
      <c r="G504" s="238" t="s">
        <v>172</v>
      </c>
      <c r="H504" s="239">
        <v>225.34999999999999</v>
      </c>
      <c r="I504" s="240"/>
      <c r="J504" s="241">
        <f>ROUND(I504*H504,2)</f>
        <v>0</v>
      </c>
      <c r="K504" s="242"/>
      <c r="L504" s="45"/>
      <c r="M504" s="243" t="s">
        <v>1</v>
      </c>
      <c r="N504" s="244" t="s">
        <v>42</v>
      </c>
      <c r="O504" s="92"/>
      <c r="P504" s="245">
        <f>O504*H504</f>
        <v>0</v>
      </c>
      <c r="Q504" s="245">
        <v>0.00012999999999999999</v>
      </c>
      <c r="R504" s="245">
        <f>Q504*H504</f>
        <v>0.029295499999999995</v>
      </c>
      <c r="S504" s="245">
        <v>0</v>
      </c>
      <c r="T504" s="246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47" t="s">
        <v>173</v>
      </c>
      <c r="AT504" s="247" t="s">
        <v>169</v>
      </c>
      <c r="AU504" s="247" t="s">
        <v>87</v>
      </c>
      <c r="AY504" s="18" t="s">
        <v>167</v>
      </c>
      <c r="BE504" s="248">
        <f>IF(N504="základní",J504,0)</f>
        <v>0</v>
      </c>
      <c r="BF504" s="248">
        <f>IF(N504="snížená",J504,0)</f>
        <v>0</v>
      </c>
      <c r="BG504" s="248">
        <f>IF(N504="zákl. přenesená",J504,0)</f>
        <v>0</v>
      </c>
      <c r="BH504" s="248">
        <f>IF(N504="sníž. přenesená",J504,0)</f>
        <v>0</v>
      </c>
      <c r="BI504" s="248">
        <f>IF(N504="nulová",J504,0)</f>
        <v>0</v>
      </c>
      <c r="BJ504" s="18" t="s">
        <v>85</v>
      </c>
      <c r="BK504" s="248">
        <f>ROUND(I504*H504,2)</f>
        <v>0</v>
      </c>
      <c r="BL504" s="18" t="s">
        <v>173</v>
      </c>
      <c r="BM504" s="247" t="s">
        <v>692</v>
      </c>
    </row>
    <row r="505" s="13" customFormat="1">
      <c r="A505" s="13"/>
      <c r="B505" s="249"/>
      <c r="C505" s="250"/>
      <c r="D505" s="251" t="s">
        <v>175</v>
      </c>
      <c r="E505" s="252" t="s">
        <v>1</v>
      </c>
      <c r="F505" s="253" t="s">
        <v>693</v>
      </c>
      <c r="G505" s="250"/>
      <c r="H505" s="254">
        <v>23.719999999999999</v>
      </c>
      <c r="I505" s="255"/>
      <c r="J505" s="250"/>
      <c r="K505" s="250"/>
      <c r="L505" s="256"/>
      <c r="M505" s="257"/>
      <c r="N505" s="258"/>
      <c r="O505" s="258"/>
      <c r="P505" s="258"/>
      <c r="Q505" s="258"/>
      <c r="R505" s="258"/>
      <c r="S505" s="258"/>
      <c r="T505" s="259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60" t="s">
        <v>175</v>
      </c>
      <c r="AU505" s="260" t="s">
        <v>87</v>
      </c>
      <c r="AV505" s="13" t="s">
        <v>87</v>
      </c>
      <c r="AW505" s="13" t="s">
        <v>34</v>
      </c>
      <c r="AX505" s="13" t="s">
        <v>77</v>
      </c>
      <c r="AY505" s="260" t="s">
        <v>167</v>
      </c>
    </row>
    <row r="506" s="13" customFormat="1">
      <c r="A506" s="13"/>
      <c r="B506" s="249"/>
      <c r="C506" s="250"/>
      <c r="D506" s="251" t="s">
        <v>175</v>
      </c>
      <c r="E506" s="252" t="s">
        <v>1</v>
      </c>
      <c r="F506" s="253" t="s">
        <v>694</v>
      </c>
      <c r="G506" s="250"/>
      <c r="H506" s="254">
        <v>201.63</v>
      </c>
      <c r="I506" s="255"/>
      <c r="J506" s="250"/>
      <c r="K506" s="250"/>
      <c r="L506" s="256"/>
      <c r="M506" s="257"/>
      <c r="N506" s="258"/>
      <c r="O506" s="258"/>
      <c r="P506" s="258"/>
      <c r="Q506" s="258"/>
      <c r="R506" s="258"/>
      <c r="S506" s="258"/>
      <c r="T506" s="259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60" t="s">
        <v>175</v>
      </c>
      <c r="AU506" s="260" t="s">
        <v>87</v>
      </c>
      <c r="AV506" s="13" t="s">
        <v>87</v>
      </c>
      <c r="AW506" s="13" t="s">
        <v>34</v>
      </c>
      <c r="AX506" s="13" t="s">
        <v>77</v>
      </c>
      <c r="AY506" s="260" t="s">
        <v>167</v>
      </c>
    </row>
    <row r="507" s="14" customFormat="1">
      <c r="A507" s="14"/>
      <c r="B507" s="261"/>
      <c r="C507" s="262"/>
      <c r="D507" s="251" t="s">
        <v>175</v>
      </c>
      <c r="E507" s="263" t="s">
        <v>1</v>
      </c>
      <c r="F507" s="264" t="s">
        <v>187</v>
      </c>
      <c r="G507" s="262"/>
      <c r="H507" s="265">
        <v>225.34999999999999</v>
      </c>
      <c r="I507" s="266"/>
      <c r="J507" s="262"/>
      <c r="K507" s="262"/>
      <c r="L507" s="267"/>
      <c r="M507" s="268"/>
      <c r="N507" s="269"/>
      <c r="O507" s="269"/>
      <c r="P507" s="269"/>
      <c r="Q507" s="269"/>
      <c r="R507" s="269"/>
      <c r="S507" s="269"/>
      <c r="T507" s="270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71" t="s">
        <v>175</v>
      </c>
      <c r="AU507" s="271" t="s">
        <v>87</v>
      </c>
      <c r="AV507" s="14" t="s">
        <v>173</v>
      </c>
      <c r="AW507" s="14" t="s">
        <v>34</v>
      </c>
      <c r="AX507" s="14" t="s">
        <v>85</v>
      </c>
      <c r="AY507" s="271" t="s">
        <v>167</v>
      </c>
    </row>
    <row r="508" s="2" customFormat="1" ht="24.15" customHeight="1">
      <c r="A508" s="39"/>
      <c r="B508" s="40"/>
      <c r="C508" s="235" t="s">
        <v>695</v>
      </c>
      <c r="D508" s="235" t="s">
        <v>169</v>
      </c>
      <c r="E508" s="236" t="s">
        <v>696</v>
      </c>
      <c r="F508" s="237" t="s">
        <v>697</v>
      </c>
      <c r="G508" s="238" t="s">
        <v>172</v>
      </c>
      <c r="H508" s="239">
        <v>225.34999999999999</v>
      </c>
      <c r="I508" s="240"/>
      <c r="J508" s="241">
        <f>ROUND(I508*H508,2)</f>
        <v>0</v>
      </c>
      <c r="K508" s="242"/>
      <c r="L508" s="45"/>
      <c r="M508" s="243" t="s">
        <v>1</v>
      </c>
      <c r="N508" s="244" t="s">
        <v>42</v>
      </c>
      <c r="O508" s="92"/>
      <c r="P508" s="245">
        <f>O508*H508</f>
        <v>0</v>
      </c>
      <c r="Q508" s="245">
        <v>4.0000000000000003E-05</v>
      </c>
      <c r="R508" s="245">
        <f>Q508*H508</f>
        <v>0.0090140000000000012</v>
      </c>
      <c r="S508" s="245">
        <v>0</v>
      </c>
      <c r="T508" s="246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47" t="s">
        <v>173</v>
      </c>
      <c r="AT508" s="247" t="s">
        <v>169</v>
      </c>
      <c r="AU508" s="247" t="s">
        <v>87</v>
      </c>
      <c r="AY508" s="18" t="s">
        <v>167</v>
      </c>
      <c r="BE508" s="248">
        <f>IF(N508="základní",J508,0)</f>
        <v>0</v>
      </c>
      <c r="BF508" s="248">
        <f>IF(N508="snížená",J508,0)</f>
        <v>0</v>
      </c>
      <c r="BG508" s="248">
        <f>IF(N508="zákl. přenesená",J508,0)</f>
        <v>0</v>
      </c>
      <c r="BH508" s="248">
        <f>IF(N508="sníž. přenesená",J508,0)</f>
        <v>0</v>
      </c>
      <c r="BI508" s="248">
        <f>IF(N508="nulová",J508,0)</f>
        <v>0</v>
      </c>
      <c r="BJ508" s="18" t="s">
        <v>85</v>
      </c>
      <c r="BK508" s="248">
        <f>ROUND(I508*H508,2)</f>
        <v>0</v>
      </c>
      <c r="BL508" s="18" t="s">
        <v>173</v>
      </c>
      <c r="BM508" s="247" t="s">
        <v>698</v>
      </c>
    </row>
    <row r="509" s="2" customFormat="1" ht="21.75" customHeight="1">
      <c r="A509" s="39"/>
      <c r="B509" s="40"/>
      <c r="C509" s="235" t="s">
        <v>699</v>
      </c>
      <c r="D509" s="235" t="s">
        <v>169</v>
      </c>
      <c r="E509" s="236" t="s">
        <v>700</v>
      </c>
      <c r="F509" s="237" t="s">
        <v>701</v>
      </c>
      <c r="G509" s="238" t="s">
        <v>249</v>
      </c>
      <c r="H509" s="239">
        <v>1</v>
      </c>
      <c r="I509" s="240"/>
      <c r="J509" s="241">
        <f>ROUND(I509*H509,2)</f>
        <v>0</v>
      </c>
      <c r="K509" s="242"/>
      <c r="L509" s="45"/>
      <c r="M509" s="243" t="s">
        <v>1</v>
      </c>
      <c r="N509" s="244" t="s">
        <v>42</v>
      </c>
      <c r="O509" s="92"/>
      <c r="P509" s="245">
        <f>O509*H509</f>
        <v>0</v>
      </c>
      <c r="Q509" s="245">
        <v>0</v>
      </c>
      <c r="R509" s="245">
        <f>Q509*H509</f>
        <v>0</v>
      </c>
      <c r="S509" s="245">
        <v>0</v>
      </c>
      <c r="T509" s="246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47" t="s">
        <v>173</v>
      </c>
      <c r="AT509" s="247" t="s">
        <v>169</v>
      </c>
      <c r="AU509" s="247" t="s">
        <v>87</v>
      </c>
      <c r="AY509" s="18" t="s">
        <v>167</v>
      </c>
      <c r="BE509" s="248">
        <f>IF(N509="základní",J509,0)</f>
        <v>0</v>
      </c>
      <c r="BF509" s="248">
        <f>IF(N509="snížená",J509,0)</f>
        <v>0</v>
      </c>
      <c r="BG509" s="248">
        <f>IF(N509="zákl. přenesená",J509,0)</f>
        <v>0</v>
      </c>
      <c r="BH509" s="248">
        <f>IF(N509="sníž. přenesená",J509,0)</f>
        <v>0</v>
      </c>
      <c r="BI509" s="248">
        <f>IF(N509="nulová",J509,0)</f>
        <v>0</v>
      </c>
      <c r="BJ509" s="18" t="s">
        <v>85</v>
      </c>
      <c r="BK509" s="248">
        <f>ROUND(I509*H509,2)</f>
        <v>0</v>
      </c>
      <c r="BL509" s="18" t="s">
        <v>173</v>
      </c>
      <c r="BM509" s="247" t="s">
        <v>702</v>
      </c>
    </row>
    <row r="510" s="2" customFormat="1" ht="16.5" customHeight="1">
      <c r="A510" s="39"/>
      <c r="B510" s="40"/>
      <c r="C510" s="235" t="s">
        <v>703</v>
      </c>
      <c r="D510" s="235" t="s">
        <v>169</v>
      </c>
      <c r="E510" s="236" t="s">
        <v>704</v>
      </c>
      <c r="F510" s="237" t="s">
        <v>705</v>
      </c>
      <c r="G510" s="238" t="s">
        <v>340</v>
      </c>
      <c r="H510" s="239">
        <v>3</v>
      </c>
      <c r="I510" s="240"/>
      <c r="J510" s="241">
        <f>ROUND(I510*H510,2)</f>
        <v>0</v>
      </c>
      <c r="K510" s="242"/>
      <c r="L510" s="45"/>
      <c r="M510" s="243" t="s">
        <v>1</v>
      </c>
      <c r="N510" s="244" t="s">
        <v>42</v>
      </c>
      <c r="O510" s="92"/>
      <c r="P510" s="245">
        <f>O510*H510</f>
        <v>0</v>
      </c>
      <c r="Q510" s="245">
        <v>0.00018000000000000001</v>
      </c>
      <c r="R510" s="245">
        <f>Q510*H510</f>
        <v>0.00054000000000000001</v>
      </c>
      <c r="S510" s="245">
        <v>0</v>
      </c>
      <c r="T510" s="246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47" t="s">
        <v>173</v>
      </c>
      <c r="AT510" s="247" t="s">
        <v>169</v>
      </c>
      <c r="AU510" s="247" t="s">
        <v>87</v>
      </c>
      <c r="AY510" s="18" t="s">
        <v>167</v>
      </c>
      <c r="BE510" s="248">
        <f>IF(N510="základní",J510,0)</f>
        <v>0</v>
      </c>
      <c r="BF510" s="248">
        <f>IF(N510="snížená",J510,0)</f>
        <v>0</v>
      </c>
      <c r="BG510" s="248">
        <f>IF(N510="zákl. přenesená",J510,0)</f>
        <v>0</v>
      </c>
      <c r="BH510" s="248">
        <f>IF(N510="sníž. přenesená",J510,0)</f>
        <v>0</v>
      </c>
      <c r="BI510" s="248">
        <f>IF(N510="nulová",J510,0)</f>
        <v>0</v>
      </c>
      <c r="BJ510" s="18" t="s">
        <v>85</v>
      </c>
      <c r="BK510" s="248">
        <f>ROUND(I510*H510,2)</f>
        <v>0</v>
      </c>
      <c r="BL510" s="18" t="s">
        <v>173</v>
      </c>
      <c r="BM510" s="247" t="s">
        <v>706</v>
      </c>
    </row>
    <row r="511" s="2" customFormat="1" ht="16.5" customHeight="1">
      <c r="A511" s="39"/>
      <c r="B511" s="40"/>
      <c r="C511" s="272" t="s">
        <v>707</v>
      </c>
      <c r="D511" s="272" t="s">
        <v>211</v>
      </c>
      <c r="E511" s="273" t="s">
        <v>708</v>
      </c>
      <c r="F511" s="274" t="s">
        <v>709</v>
      </c>
      <c r="G511" s="275" t="s">
        <v>340</v>
      </c>
      <c r="H511" s="276">
        <v>3</v>
      </c>
      <c r="I511" s="277"/>
      <c r="J511" s="278">
        <f>ROUND(I511*H511,2)</f>
        <v>0</v>
      </c>
      <c r="K511" s="279"/>
      <c r="L511" s="280"/>
      <c r="M511" s="281" t="s">
        <v>1</v>
      </c>
      <c r="N511" s="282" t="s">
        <v>42</v>
      </c>
      <c r="O511" s="92"/>
      <c r="P511" s="245">
        <f>O511*H511</f>
        <v>0</v>
      </c>
      <c r="Q511" s="245">
        <v>0.0040000000000000001</v>
      </c>
      <c r="R511" s="245">
        <f>Q511*H511</f>
        <v>0.012</v>
      </c>
      <c r="S511" s="245">
        <v>0</v>
      </c>
      <c r="T511" s="246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47" t="s">
        <v>210</v>
      </c>
      <c r="AT511" s="247" t="s">
        <v>211</v>
      </c>
      <c r="AU511" s="247" t="s">
        <v>87</v>
      </c>
      <c r="AY511" s="18" t="s">
        <v>167</v>
      </c>
      <c r="BE511" s="248">
        <f>IF(N511="základní",J511,0)</f>
        <v>0</v>
      </c>
      <c r="BF511" s="248">
        <f>IF(N511="snížená",J511,0)</f>
        <v>0</v>
      </c>
      <c r="BG511" s="248">
        <f>IF(N511="zákl. přenesená",J511,0)</f>
        <v>0</v>
      </c>
      <c r="BH511" s="248">
        <f>IF(N511="sníž. přenesená",J511,0)</f>
        <v>0</v>
      </c>
      <c r="BI511" s="248">
        <f>IF(N511="nulová",J511,0)</f>
        <v>0</v>
      </c>
      <c r="BJ511" s="18" t="s">
        <v>85</v>
      </c>
      <c r="BK511" s="248">
        <f>ROUND(I511*H511,2)</f>
        <v>0</v>
      </c>
      <c r="BL511" s="18" t="s">
        <v>173</v>
      </c>
      <c r="BM511" s="247" t="s">
        <v>710</v>
      </c>
    </row>
    <row r="512" s="2" customFormat="1" ht="24.15" customHeight="1">
      <c r="A512" s="39"/>
      <c r="B512" s="40"/>
      <c r="C512" s="235" t="s">
        <v>711</v>
      </c>
      <c r="D512" s="235" t="s">
        <v>169</v>
      </c>
      <c r="E512" s="236" t="s">
        <v>712</v>
      </c>
      <c r="F512" s="237" t="s">
        <v>713</v>
      </c>
      <c r="G512" s="238" t="s">
        <v>179</v>
      </c>
      <c r="H512" s="239">
        <v>4.9889999999999999</v>
      </c>
      <c r="I512" s="240"/>
      <c r="J512" s="241">
        <f>ROUND(I512*H512,2)</f>
        <v>0</v>
      </c>
      <c r="K512" s="242"/>
      <c r="L512" s="45"/>
      <c r="M512" s="243" t="s">
        <v>1</v>
      </c>
      <c r="N512" s="244" t="s">
        <v>42</v>
      </c>
      <c r="O512" s="92"/>
      <c r="P512" s="245">
        <f>O512*H512</f>
        <v>0</v>
      </c>
      <c r="Q512" s="245">
        <v>0</v>
      </c>
      <c r="R512" s="245">
        <f>Q512*H512</f>
        <v>0</v>
      </c>
      <c r="S512" s="245">
        <v>1.8</v>
      </c>
      <c r="T512" s="246">
        <f>S512*H512</f>
        <v>8.9802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47" t="s">
        <v>173</v>
      </c>
      <c r="AT512" s="247" t="s">
        <v>169</v>
      </c>
      <c r="AU512" s="247" t="s">
        <v>87</v>
      </c>
      <c r="AY512" s="18" t="s">
        <v>167</v>
      </c>
      <c r="BE512" s="248">
        <f>IF(N512="základní",J512,0)</f>
        <v>0</v>
      </c>
      <c r="BF512" s="248">
        <f>IF(N512="snížená",J512,0)</f>
        <v>0</v>
      </c>
      <c r="BG512" s="248">
        <f>IF(N512="zákl. přenesená",J512,0)</f>
        <v>0</v>
      </c>
      <c r="BH512" s="248">
        <f>IF(N512="sníž. přenesená",J512,0)</f>
        <v>0</v>
      </c>
      <c r="BI512" s="248">
        <f>IF(N512="nulová",J512,0)</f>
        <v>0</v>
      </c>
      <c r="BJ512" s="18" t="s">
        <v>85</v>
      </c>
      <c r="BK512" s="248">
        <f>ROUND(I512*H512,2)</f>
        <v>0</v>
      </c>
      <c r="BL512" s="18" t="s">
        <v>173</v>
      </c>
      <c r="BM512" s="247" t="s">
        <v>714</v>
      </c>
    </row>
    <row r="513" s="15" customFormat="1">
      <c r="A513" s="15"/>
      <c r="B513" s="283"/>
      <c r="C513" s="284"/>
      <c r="D513" s="251" t="s">
        <v>175</v>
      </c>
      <c r="E513" s="285" t="s">
        <v>1</v>
      </c>
      <c r="F513" s="286" t="s">
        <v>715</v>
      </c>
      <c r="G513" s="284"/>
      <c r="H513" s="285" t="s">
        <v>1</v>
      </c>
      <c r="I513" s="287"/>
      <c r="J513" s="284"/>
      <c r="K513" s="284"/>
      <c r="L513" s="288"/>
      <c r="M513" s="289"/>
      <c r="N513" s="290"/>
      <c r="O513" s="290"/>
      <c r="P513" s="290"/>
      <c r="Q513" s="290"/>
      <c r="R513" s="290"/>
      <c r="S513" s="290"/>
      <c r="T513" s="291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T513" s="292" t="s">
        <v>175</v>
      </c>
      <c r="AU513" s="292" t="s">
        <v>87</v>
      </c>
      <c r="AV513" s="15" t="s">
        <v>85</v>
      </c>
      <c r="AW513" s="15" t="s">
        <v>34</v>
      </c>
      <c r="AX513" s="15" t="s">
        <v>77</v>
      </c>
      <c r="AY513" s="292" t="s">
        <v>167</v>
      </c>
    </row>
    <row r="514" s="13" customFormat="1">
      <c r="A514" s="13"/>
      <c r="B514" s="249"/>
      <c r="C514" s="250"/>
      <c r="D514" s="251" t="s">
        <v>175</v>
      </c>
      <c r="E514" s="252" t="s">
        <v>1</v>
      </c>
      <c r="F514" s="253" t="s">
        <v>716</v>
      </c>
      <c r="G514" s="250"/>
      <c r="H514" s="254">
        <v>1.9890000000000001</v>
      </c>
      <c r="I514" s="255"/>
      <c r="J514" s="250"/>
      <c r="K514" s="250"/>
      <c r="L514" s="256"/>
      <c r="M514" s="257"/>
      <c r="N514" s="258"/>
      <c r="O514" s="258"/>
      <c r="P514" s="258"/>
      <c r="Q514" s="258"/>
      <c r="R514" s="258"/>
      <c r="S514" s="258"/>
      <c r="T514" s="259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60" t="s">
        <v>175</v>
      </c>
      <c r="AU514" s="260" t="s">
        <v>87</v>
      </c>
      <c r="AV514" s="13" t="s">
        <v>87</v>
      </c>
      <c r="AW514" s="13" t="s">
        <v>34</v>
      </c>
      <c r="AX514" s="13" t="s">
        <v>77</v>
      </c>
      <c r="AY514" s="260" t="s">
        <v>167</v>
      </c>
    </row>
    <row r="515" s="15" customFormat="1">
      <c r="A515" s="15"/>
      <c r="B515" s="283"/>
      <c r="C515" s="284"/>
      <c r="D515" s="251" t="s">
        <v>175</v>
      </c>
      <c r="E515" s="285" t="s">
        <v>1</v>
      </c>
      <c r="F515" s="286" t="s">
        <v>324</v>
      </c>
      <c r="G515" s="284"/>
      <c r="H515" s="285" t="s">
        <v>1</v>
      </c>
      <c r="I515" s="287"/>
      <c r="J515" s="284"/>
      <c r="K515" s="284"/>
      <c r="L515" s="288"/>
      <c r="M515" s="289"/>
      <c r="N515" s="290"/>
      <c r="O515" s="290"/>
      <c r="P515" s="290"/>
      <c r="Q515" s="290"/>
      <c r="R515" s="290"/>
      <c r="S515" s="290"/>
      <c r="T515" s="291"/>
      <c r="U515" s="15"/>
      <c r="V515" s="15"/>
      <c r="W515" s="15"/>
      <c r="X515" s="15"/>
      <c r="Y515" s="15"/>
      <c r="Z515" s="15"/>
      <c r="AA515" s="15"/>
      <c r="AB515" s="15"/>
      <c r="AC515" s="15"/>
      <c r="AD515" s="15"/>
      <c r="AE515" s="15"/>
      <c r="AT515" s="292" t="s">
        <v>175</v>
      </c>
      <c r="AU515" s="292" t="s">
        <v>87</v>
      </c>
      <c r="AV515" s="15" t="s">
        <v>85</v>
      </c>
      <c r="AW515" s="15" t="s">
        <v>34</v>
      </c>
      <c r="AX515" s="15" t="s">
        <v>77</v>
      </c>
      <c r="AY515" s="292" t="s">
        <v>167</v>
      </c>
    </row>
    <row r="516" s="13" customFormat="1">
      <c r="A516" s="13"/>
      <c r="B516" s="249"/>
      <c r="C516" s="250"/>
      <c r="D516" s="251" t="s">
        <v>175</v>
      </c>
      <c r="E516" s="252" t="s">
        <v>1</v>
      </c>
      <c r="F516" s="253" t="s">
        <v>188</v>
      </c>
      <c r="G516" s="250"/>
      <c r="H516" s="254">
        <v>3</v>
      </c>
      <c r="I516" s="255"/>
      <c r="J516" s="250"/>
      <c r="K516" s="250"/>
      <c r="L516" s="256"/>
      <c r="M516" s="257"/>
      <c r="N516" s="258"/>
      <c r="O516" s="258"/>
      <c r="P516" s="258"/>
      <c r="Q516" s="258"/>
      <c r="R516" s="258"/>
      <c r="S516" s="258"/>
      <c r="T516" s="259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60" t="s">
        <v>175</v>
      </c>
      <c r="AU516" s="260" t="s">
        <v>87</v>
      </c>
      <c r="AV516" s="13" t="s">
        <v>87</v>
      </c>
      <c r="AW516" s="13" t="s">
        <v>34</v>
      </c>
      <c r="AX516" s="13" t="s">
        <v>77</v>
      </c>
      <c r="AY516" s="260" t="s">
        <v>167</v>
      </c>
    </row>
    <row r="517" s="14" customFormat="1">
      <c r="A517" s="14"/>
      <c r="B517" s="261"/>
      <c r="C517" s="262"/>
      <c r="D517" s="251" t="s">
        <v>175</v>
      </c>
      <c r="E517" s="263" t="s">
        <v>1</v>
      </c>
      <c r="F517" s="264" t="s">
        <v>187</v>
      </c>
      <c r="G517" s="262"/>
      <c r="H517" s="265">
        <v>4.9889999999999999</v>
      </c>
      <c r="I517" s="266"/>
      <c r="J517" s="262"/>
      <c r="K517" s="262"/>
      <c r="L517" s="267"/>
      <c r="M517" s="268"/>
      <c r="N517" s="269"/>
      <c r="O517" s="269"/>
      <c r="P517" s="269"/>
      <c r="Q517" s="269"/>
      <c r="R517" s="269"/>
      <c r="S517" s="269"/>
      <c r="T517" s="270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71" t="s">
        <v>175</v>
      </c>
      <c r="AU517" s="271" t="s">
        <v>87</v>
      </c>
      <c r="AV517" s="14" t="s">
        <v>173</v>
      </c>
      <c r="AW517" s="14" t="s">
        <v>34</v>
      </c>
      <c r="AX517" s="14" t="s">
        <v>85</v>
      </c>
      <c r="AY517" s="271" t="s">
        <v>167</v>
      </c>
    </row>
    <row r="518" s="2" customFormat="1" ht="37.8" customHeight="1">
      <c r="A518" s="39"/>
      <c r="B518" s="40"/>
      <c r="C518" s="235" t="s">
        <v>717</v>
      </c>
      <c r="D518" s="235" t="s">
        <v>169</v>
      </c>
      <c r="E518" s="236" t="s">
        <v>718</v>
      </c>
      <c r="F518" s="237" t="s">
        <v>719</v>
      </c>
      <c r="G518" s="238" t="s">
        <v>179</v>
      </c>
      <c r="H518" s="239">
        <v>22.834</v>
      </c>
      <c r="I518" s="240"/>
      <c r="J518" s="241">
        <f>ROUND(I518*H518,2)</f>
        <v>0</v>
      </c>
      <c r="K518" s="242"/>
      <c r="L518" s="45"/>
      <c r="M518" s="243" t="s">
        <v>1</v>
      </c>
      <c r="N518" s="244" t="s">
        <v>42</v>
      </c>
      <c r="O518" s="92"/>
      <c r="P518" s="245">
        <f>O518*H518</f>
        <v>0</v>
      </c>
      <c r="Q518" s="245">
        <v>0</v>
      </c>
      <c r="R518" s="245">
        <f>Q518*H518</f>
        <v>0</v>
      </c>
      <c r="S518" s="245">
        <v>2.2000000000000002</v>
      </c>
      <c r="T518" s="246">
        <f>S518*H518</f>
        <v>50.2348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47" t="s">
        <v>173</v>
      </c>
      <c r="AT518" s="247" t="s">
        <v>169</v>
      </c>
      <c r="AU518" s="247" t="s">
        <v>87</v>
      </c>
      <c r="AY518" s="18" t="s">
        <v>167</v>
      </c>
      <c r="BE518" s="248">
        <f>IF(N518="základní",J518,0)</f>
        <v>0</v>
      </c>
      <c r="BF518" s="248">
        <f>IF(N518="snížená",J518,0)</f>
        <v>0</v>
      </c>
      <c r="BG518" s="248">
        <f>IF(N518="zákl. přenesená",J518,0)</f>
        <v>0</v>
      </c>
      <c r="BH518" s="248">
        <f>IF(N518="sníž. přenesená",J518,0)</f>
        <v>0</v>
      </c>
      <c r="BI518" s="248">
        <f>IF(N518="nulová",J518,0)</f>
        <v>0</v>
      </c>
      <c r="BJ518" s="18" t="s">
        <v>85</v>
      </c>
      <c r="BK518" s="248">
        <f>ROUND(I518*H518,2)</f>
        <v>0</v>
      </c>
      <c r="BL518" s="18" t="s">
        <v>173</v>
      </c>
      <c r="BM518" s="247" t="s">
        <v>720</v>
      </c>
    </row>
    <row r="519" s="2" customFormat="1" ht="33" customHeight="1">
      <c r="A519" s="39"/>
      <c r="B519" s="40"/>
      <c r="C519" s="235" t="s">
        <v>721</v>
      </c>
      <c r="D519" s="235" t="s">
        <v>169</v>
      </c>
      <c r="E519" s="236" t="s">
        <v>722</v>
      </c>
      <c r="F519" s="237" t="s">
        <v>723</v>
      </c>
      <c r="G519" s="238" t="s">
        <v>179</v>
      </c>
      <c r="H519" s="239">
        <v>22.834</v>
      </c>
      <c r="I519" s="240"/>
      <c r="J519" s="241">
        <f>ROUND(I519*H519,2)</f>
        <v>0</v>
      </c>
      <c r="K519" s="242"/>
      <c r="L519" s="45"/>
      <c r="M519" s="243" t="s">
        <v>1</v>
      </c>
      <c r="N519" s="244" t="s">
        <v>42</v>
      </c>
      <c r="O519" s="92"/>
      <c r="P519" s="245">
        <f>O519*H519</f>
        <v>0</v>
      </c>
      <c r="Q519" s="245">
        <v>0</v>
      </c>
      <c r="R519" s="245">
        <f>Q519*H519</f>
        <v>0</v>
      </c>
      <c r="S519" s="245">
        <v>0.043999999999999997</v>
      </c>
      <c r="T519" s="246">
        <f>S519*H519</f>
        <v>1.004696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47" t="s">
        <v>173</v>
      </c>
      <c r="AT519" s="247" t="s">
        <v>169</v>
      </c>
      <c r="AU519" s="247" t="s">
        <v>87</v>
      </c>
      <c r="AY519" s="18" t="s">
        <v>167</v>
      </c>
      <c r="BE519" s="248">
        <f>IF(N519="základní",J519,0)</f>
        <v>0</v>
      </c>
      <c r="BF519" s="248">
        <f>IF(N519="snížená",J519,0)</f>
        <v>0</v>
      </c>
      <c r="BG519" s="248">
        <f>IF(N519="zákl. přenesená",J519,0)</f>
        <v>0</v>
      </c>
      <c r="BH519" s="248">
        <f>IF(N519="sníž. přenesená",J519,0)</f>
        <v>0</v>
      </c>
      <c r="BI519" s="248">
        <f>IF(N519="nulová",J519,0)</f>
        <v>0</v>
      </c>
      <c r="BJ519" s="18" t="s">
        <v>85</v>
      </c>
      <c r="BK519" s="248">
        <f>ROUND(I519*H519,2)</f>
        <v>0</v>
      </c>
      <c r="BL519" s="18" t="s">
        <v>173</v>
      </c>
      <c r="BM519" s="247" t="s">
        <v>724</v>
      </c>
    </row>
    <row r="520" s="2" customFormat="1" ht="24.15" customHeight="1">
      <c r="A520" s="39"/>
      <c r="B520" s="40"/>
      <c r="C520" s="235" t="s">
        <v>725</v>
      </c>
      <c r="D520" s="235" t="s">
        <v>169</v>
      </c>
      <c r="E520" s="236" t="s">
        <v>726</v>
      </c>
      <c r="F520" s="237" t="s">
        <v>727</v>
      </c>
      <c r="G520" s="238" t="s">
        <v>340</v>
      </c>
      <c r="H520" s="239">
        <v>3</v>
      </c>
      <c r="I520" s="240"/>
      <c r="J520" s="241">
        <f>ROUND(I520*H520,2)</f>
        <v>0</v>
      </c>
      <c r="K520" s="242"/>
      <c r="L520" s="45"/>
      <c r="M520" s="243" t="s">
        <v>1</v>
      </c>
      <c r="N520" s="244" t="s">
        <v>42</v>
      </c>
      <c r="O520" s="92"/>
      <c r="P520" s="245">
        <f>O520*H520</f>
        <v>0</v>
      </c>
      <c r="Q520" s="245">
        <v>0</v>
      </c>
      <c r="R520" s="245">
        <f>Q520*H520</f>
        <v>0</v>
      </c>
      <c r="S520" s="245">
        <v>0.031</v>
      </c>
      <c r="T520" s="246">
        <f>S520*H520</f>
        <v>0.092999999999999999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47" t="s">
        <v>173</v>
      </c>
      <c r="AT520" s="247" t="s">
        <v>169</v>
      </c>
      <c r="AU520" s="247" t="s">
        <v>87</v>
      </c>
      <c r="AY520" s="18" t="s">
        <v>167</v>
      </c>
      <c r="BE520" s="248">
        <f>IF(N520="základní",J520,0)</f>
        <v>0</v>
      </c>
      <c r="BF520" s="248">
        <f>IF(N520="snížená",J520,0)</f>
        <v>0</v>
      </c>
      <c r="BG520" s="248">
        <f>IF(N520="zákl. přenesená",J520,0)</f>
        <v>0</v>
      </c>
      <c r="BH520" s="248">
        <f>IF(N520="sníž. přenesená",J520,0)</f>
        <v>0</v>
      </c>
      <c r="BI520" s="248">
        <f>IF(N520="nulová",J520,0)</f>
        <v>0</v>
      </c>
      <c r="BJ520" s="18" t="s">
        <v>85</v>
      </c>
      <c r="BK520" s="248">
        <f>ROUND(I520*H520,2)</f>
        <v>0</v>
      </c>
      <c r="BL520" s="18" t="s">
        <v>173</v>
      </c>
      <c r="BM520" s="247" t="s">
        <v>728</v>
      </c>
    </row>
    <row r="521" s="12" customFormat="1" ht="22.8" customHeight="1">
      <c r="A521" s="12"/>
      <c r="B521" s="219"/>
      <c r="C521" s="220"/>
      <c r="D521" s="221" t="s">
        <v>76</v>
      </c>
      <c r="E521" s="233" t="s">
        <v>721</v>
      </c>
      <c r="F521" s="233" t="s">
        <v>729</v>
      </c>
      <c r="G521" s="220"/>
      <c r="H521" s="220"/>
      <c r="I521" s="223"/>
      <c r="J521" s="234">
        <f>BK521</f>
        <v>0</v>
      </c>
      <c r="K521" s="220"/>
      <c r="L521" s="225"/>
      <c r="M521" s="226"/>
      <c r="N521" s="227"/>
      <c r="O521" s="227"/>
      <c r="P521" s="228">
        <f>P522</f>
        <v>0</v>
      </c>
      <c r="Q521" s="227"/>
      <c r="R521" s="228">
        <f>R522</f>
        <v>0</v>
      </c>
      <c r="S521" s="227"/>
      <c r="T521" s="229">
        <f>T522</f>
        <v>0</v>
      </c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R521" s="230" t="s">
        <v>85</v>
      </c>
      <c r="AT521" s="231" t="s">
        <v>76</v>
      </c>
      <c r="AU521" s="231" t="s">
        <v>85</v>
      </c>
      <c r="AY521" s="230" t="s">
        <v>167</v>
      </c>
      <c r="BK521" s="232">
        <f>BK522</f>
        <v>0</v>
      </c>
    </row>
    <row r="522" s="2" customFormat="1" ht="21.75" customHeight="1">
      <c r="A522" s="39"/>
      <c r="B522" s="40"/>
      <c r="C522" s="235" t="s">
        <v>730</v>
      </c>
      <c r="D522" s="235" t="s">
        <v>169</v>
      </c>
      <c r="E522" s="236" t="s">
        <v>731</v>
      </c>
      <c r="F522" s="237" t="s">
        <v>732</v>
      </c>
      <c r="G522" s="238" t="s">
        <v>214</v>
      </c>
      <c r="H522" s="239">
        <v>376.065</v>
      </c>
      <c r="I522" s="240"/>
      <c r="J522" s="241">
        <f>ROUND(I522*H522,2)</f>
        <v>0</v>
      </c>
      <c r="K522" s="242"/>
      <c r="L522" s="45"/>
      <c r="M522" s="243" t="s">
        <v>1</v>
      </c>
      <c r="N522" s="244" t="s">
        <v>42</v>
      </c>
      <c r="O522" s="92"/>
      <c r="P522" s="245">
        <f>O522*H522</f>
        <v>0</v>
      </c>
      <c r="Q522" s="245">
        <v>0</v>
      </c>
      <c r="R522" s="245">
        <f>Q522*H522</f>
        <v>0</v>
      </c>
      <c r="S522" s="245">
        <v>0</v>
      </c>
      <c r="T522" s="246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47" t="s">
        <v>173</v>
      </c>
      <c r="AT522" s="247" t="s">
        <v>169</v>
      </c>
      <c r="AU522" s="247" t="s">
        <v>87</v>
      </c>
      <c r="AY522" s="18" t="s">
        <v>167</v>
      </c>
      <c r="BE522" s="248">
        <f>IF(N522="základní",J522,0)</f>
        <v>0</v>
      </c>
      <c r="BF522" s="248">
        <f>IF(N522="snížená",J522,0)</f>
        <v>0</v>
      </c>
      <c r="BG522" s="248">
        <f>IF(N522="zákl. přenesená",J522,0)</f>
        <v>0</v>
      </c>
      <c r="BH522" s="248">
        <f>IF(N522="sníž. přenesená",J522,0)</f>
        <v>0</v>
      </c>
      <c r="BI522" s="248">
        <f>IF(N522="nulová",J522,0)</f>
        <v>0</v>
      </c>
      <c r="BJ522" s="18" t="s">
        <v>85</v>
      </c>
      <c r="BK522" s="248">
        <f>ROUND(I522*H522,2)</f>
        <v>0</v>
      </c>
      <c r="BL522" s="18" t="s">
        <v>173</v>
      </c>
      <c r="BM522" s="247" t="s">
        <v>733</v>
      </c>
    </row>
    <row r="523" s="12" customFormat="1" ht="22.8" customHeight="1">
      <c r="A523" s="12"/>
      <c r="B523" s="219"/>
      <c r="C523" s="220"/>
      <c r="D523" s="221" t="s">
        <v>76</v>
      </c>
      <c r="E523" s="233" t="s">
        <v>734</v>
      </c>
      <c r="F523" s="233" t="s">
        <v>735</v>
      </c>
      <c r="G523" s="220"/>
      <c r="H523" s="220"/>
      <c r="I523" s="223"/>
      <c r="J523" s="234">
        <f>BK523</f>
        <v>0</v>
      </c>
      <c r="K523" s="220"/>
      <c r="L523" s="225"/>
      <c r="M523" s="226"/>
      <c r="N523" s="227"/>
      <c r="O523" s="227"/>
      <c r="P523" s="228">
        <f>SUM(P524:P530)</f>
        <v>0</v>
      </c>
      <c r="Q523" s="227"/>
      <c r="R523" s="228">
        <f>SUM(R524:R530)</f>
        <v>0</v>
      </c>
      <c r="S523" s="227"/>
      <c r="T523" s="229">
        <f>SUM(T524:T530)</f>
        <v>0</v>
      </c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R523" s="230" t="s">
        <v>85</v>
      </c>
      <c r="AT523" s="231" t="s">
        <v>76</v>
      </c>
      <c r="AU523" s="231" t="s">
        <v>85</v>
      </c>
      <c r="AY523" s="230" t="s">
        <v>167</v>
      </c>
      <c r="BK523" s="232">
        <f>SUM(BK524:BK530)</f>
        <v>0</v>
      </c>
    </row>
    <row r="524" s="2" customFormat="1" ht="16.5" customHeight="1">
      <c r="A524" s="39"/>
      <c r="B524" s="40"/>
      <c r="C524" s="235" t="s">
        <v>736</v>
      </c>
      <c r="D524" s="235" t="s">
        <v>169</v>
      </c>
      <c r="E524" s="236" t="s">
        <v>737</v>
      </c>
      <c r="F524" s="237" t="s">
        <v>738</v>
      </c>
      <c r="G524" s="238" t="s">
        <v>214</v>
      </c>
      <c r="H524" s="239">
        <v>62.408999999999999</v>
      </c>
      <c r="I524" s="240"/>
      <c r="J524" s="241">
        <f>ROUND(I524*H524,2)</f>
        <v>0</v>
      </c>
      <c r="K524" s="242"/>
      <c r="L524" s="45"/>
      <c r="M524" s="243" t="s">
        <v>1</v>
      </c>
      <c r="N524" s="244" t="s">
        <v>42</v>
      </c>
      <c r="O524" s="92"/>
      <c r="P524" s="245">
        <f>O524*H524</f>
        <v>0</v>
      </c>
      <c r="Q524" s="245">
        <v>0</v>
      </c>
      <c r="R524" s="245">
        <f>Q524*H524</f>
        <v>0</v>
      </c>
      <c r="S524" s="245">
        <v>0</v>
      </c>
      <c r="T524" s="246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47" t="s">
        <v>173</v>
      </c>
      <c r="AT524" s="247" t="s">
        <v>169</v>
      </c>
      <c r="AU524" s="247" t="s">
        <v>87</v>
      </c>
      <c r="AY524" s="18" t="s">
        <v>167</v>
      </c>
      <c r="BE524" s="248">
        <f>IF(N524="základní",J524,0)</f>
        <v>0</v>
      </c>
      <c r="BF524" s="248">
        <f>IF(N524="snížená",J524,0)</f>
        <v>0</v>
      </c>
      <c r="BG524" s="248">
        <f>IF(N524="zákl. přenesená",J524,0)</f>
        <v>0</v>
      </c>
      <c r="BH524" s="248">
        <f>IF(N524="sníž. přenesená",J524,0)</f>
        <v>0</v>
      </c>
      <c r="BI524" s="248">
        <f>IF(N524="nulová",J524,0)</f>
        <v>0</v>
      </c>
      <c r="BJ524" s="18" t="s">
        <v>85</v>
      </c>
      <c r="BK524" s="248">
        <f>ROUND(I524*H524,2)</f>
        <v>0</v>
      </c>
      <c r="BL524" s="18" t="s">
        <v>173</v>
      </c>
      <c r="BM524" s="247" t="s">
        <v>739</v>
      </c>
    </row>
    <row r="525" s="2" customFormat="1" ht="33" customHeight="1">
      <c r="A525" s="39"/>
      <c r="B525" s="40"/>
      <c r="C525" s="235" t="s">
        <v>740</v>
      </c>
      <c r="D525" s="235" t="s">
        <v>169</v>
      </c>
      <c r="E525" s="236" t="s">
        <v>741</v>
      </c>
      <c r="F525" s="237" t="s">
        <v>742</v>
      </c>
      <c r="G525" s="238" t="s">
        <v>214</v>
      </c>
      <c r="H525" s="239">
        <v>62.408999999999999</v>
      </c>
      <c r="I525" s="240"/>
      <c r="J525" s="241">
        <f>ROUND(I525*H525,2)</f>
        <v>0</v>
      </c>
      <c r="K525" s="242"/>
      <c r="L525" s="45"/>
      <c r="M525" s="243" t="s">
        <v>1</v>
      </c>
      <c r="N525" s="244" t="s">
        <v>42</v>
      </c>
      <c r="O525" s="92"/>
      <c r="P525" s="245">
        <f>O525*H525</f>
        <v>0</v>
      </c>
      <c r="Q525" s="245">
        <v>0</v>
      </c>
      <c r="R525" s="245">
        <f>Q525*H525</f>
        <v>0</v>
      </c>
      <c r="S525" s="245">
        <v>0</v>
      </c>
      <c r="T525" s="246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47" t="s">
        <v>173</v>
      </c>
      <c r="AT525" s="247" t="s">
        <v>169</v>
      </c>
      <c r="AU525" s="247" t="s">
        <v>87</v>
      </c>
      <c r="AY525" s="18" t="s">
        <v>167</v>
      </c>
      <c r="BE525" s="248">
        <f>IF(N525="základní",J525,0)</f>
        <v>0</v>
      </c>
      <c r="BF525" s="248">
        <f>IF(N525="snížená",J525,0)</f>
        <v>0</v>
      </c>
      <c r="BG525" s="248">
        <f>IF(N525="zákl. přenesená",J525,0)</f>
        <v>0</v>
      </c>
      <c r="BH525" s="248">
        <f>IF(N525="sníž. přenesená",J525,0)</f>
        <v>0</v>
      </c>
      <c r="BI525" s="248">
        <f>IF(N525="nulová",J525,0)</f>
        <v>0</v>
      </c>
      <c r="BJ525" s="18" t="s">
        <v>85</v>
      </c>
      <c r="BK525" s="248">
        <f>ROUND(I525*H525,2)</f>
        <v>0</v>
      </c>
      <c r="BL525" s="18" t="s">
        <v>173</v>
      </c>
      <c r="BM525" s="247" t="s">
        <v>743</v>
      </c>
    </row>
    <row r="526" s="2" customFormat="1" ht="24.15" customHeight="1">
      <c r="A526" s="39"/>
      <c r="B526" s="40"/>
      <c r="C526" s="235" t="s">
        <v>744</v>
      </c>
      <c r="D526" s="235" t="s">
        <v>169</v>
      </c>
      <c r="E526" s="236" t="s">
        <v>745</v>
      </c>
      <c r="F526" s="237" t="s">
        <v>746</v>
      </c>
      <c r="G526" s="238" t="s">
        <v>214</v>
      </c>
      <c r="H526" s="239">
        <v>62.408999999999999</v>
      </c>
      <c r="I526" s="240"/>
      <c r="J526" s="241">
        <f>ROUND(I526*H526,2)</f>
        <v>0</v>
      </c>
      <c r="K526" s="242"/>
      <c r="L526" s="45"/>
      <c r="M526" s="243" t="s">
        <v>1</v>
      </c>
      <c r="N526" s="244" t="s">
        <v>42</v>
      </c>
      <c r="O526" s="92"/>
      <c r="P526" s="245">
        <f>O526*H526</f>
        <v>0</v>
      </c>
      <c r="Q526" s="245">
        <v>0</v>
      </c>
      <c r="R526" s="245">
        <f>Q526*H526</f>
        <v>0</v>
      </c>
      <c r="S526" s="245">
        <v>0</v>
      </c>
      <c r="T526" s="246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47" t="s">
        <v>173</v>
      </c>
      <c r="AT526" s="247" t="s">
        <v>169</v>
      </c>
      <c r="AU526" s="247" t="s">
        <v>87</v>
      </c>
      <c r="AY526" s="18" t="s">
        <v>167</v>
      </c>
      <c r="BE526" s="248">
        <f>IF(N526="základní",J526,0)</f>
        <v>0</v>
      </c>
      <c r="BF526" s="248">
        <f>IF(N526="snížená",J526,0)</f>
        <v>0</v>
      </c>
      <c r="BG526" s="248">
        <f>IF(N526="zákl. přenesená",J526,0)</f>
        <v>0</v>
      </c>
      <c r="BH526" s="248">
        <f>IF(N526="sníž. přenesená",J526,0)</f>
        <v>0</v>
      </c>
      <c r="BI526" s="248">
        <f>IF(N526="nulová",J526,0)</f>
        <v>0</v>
      </c>
      <c r="BJ526" s="18" t="s">
        <v>85</v>
      </c>
      <c r="BK526" s="248">
        <f>ROUND(I526*H526,2)</f>
        <v>0</v>
      </c>
      <c r="BL526" s="18" t="s">
        <v>173</v>
      </c>
      <c r="BM526" s="247" t="s">
        <v>747</v>
      </c>
    </row>
    <row r="527" s="2" customFormat="1" ht="24.15" customHeight="1">
      <c r="A527" s="39"/>
      <c r="B527" s="40"/>
      <c r="C527" s="235" t="s">
        <v>748</v>
      </c>
      <c r="D527" s="235" t="s">
        <v>169</v>
      </c>
      <c r="E527" s="236" t="s">
        <v>749</v>
      </c>
      <c r="F527" s="237" t="s">
        <v>750</v>
      </c>
      <c r="G527" s="238" t="s">
        <v>214</v>
      </c>
      <c r="H527" s="239">
        <v>1185.771</v>
      </c>
      <c r="I527" s="240"/>
      <c r="J527" s="241">
        <f>ROUND(I527*H527,2)</f>
        <v>0</v>
      </c>
      <c r="K527" s="242"/>
      <c r="L527" s="45"/>
      <c r="M527" s="243" t="s">
        <v>1</v>
      </c>
      <c r="N527" s="244" t="s">
        <v>42</v>
      </c>
      <c r="O527" s="92"/>
      <c r="P527" s="245">
        <f>O527*H527</f>
        <v>0</v>
      </c>
      <c r="Q527" s="245">
        <v>0</v>
      </c>
      <c r="R527" s="245">
        <f>Q527*H527</f>
        <v>0</v>
      </c>
      <c r="S527" s="245">
        <v>0</v>
      </c>
      <c r="T527" s="246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47" t="s">
        <v>173</v>
      </c>
      <c r="AT527" s="247" t="s">
        <v>169</v>
      </c>
      <c r="AU527" s="247" t="s">
        <v>87</v>
      </c>
      <c r="AY527" s="18" t="s">
        <v>167</v>
      </c>
      <c r="BE527" s="248">
        <f>IF(N527="základní",J527,0)</f>
        <v>0</v>
      </c>
      <c r="BF527" s="248">
        <f>IF(N527="snížená",J527,0)</f>
        <v>0</v>
      </c>
      <c r="BG527" s="248">
        <f>IF(N527="zákl. přenesená",J527,0)</f>
        <v>0</v>
      </c>
      <c r="BH527" s="248">
        <f>IF(N527="sníž. přenesená",J527,0)</f>
        <v>0</v>
      </c>
      <c r="BI527" s="248">
        <f>IF(N527="nulová",J527,0)</f>
        <v>0</v>
      </c>
      <c r="BJ527" s="18" t="s">
        <v>85</v>
      </c>
      <c r="BK527" s="248">
        <f>ROUND(I527*H527,2)</f>
        <v>0</v>
      </c>
      <c r="BL527" s="18" t="s">
        <v>173</v>
      </c>
      <c r="BM527" s="247" t="s">
        <v>751</v>
      </c>
    </row>
    <row r="528" s="13" customFormat="1">
      <c r="A528" s="13"/>
      <c r="B528" s="249"/>
      <c r="C528" s="250"/>
      <c r="D528" s="251" t="s">
        <v>175</v>
      </c>
      <c r="E528" s="252" t="s">
        <v>1</v>
      </c>
      <c r="F528" s="253" t="s">
        <v>752</v>
      </c>
      <c r="G528" s="250"/>
      <c r="H528" s="254">
        <v>1185.771</v>
      </c>
      <c r="I528" s="255"/>
      <c r="J528" s="250"/>
      <c r="K528" s="250"/>
      <c r="L528" s="256"/>
      <c r="M528" s="257"/>
      <c r="N528" s="258"/>
      <c r="O528" s="258"/>
      <c r="P528" s="258"/>
      <c r="Q528" s="258"/>
      <c r="R528" s="258"/>
      <c r="S528" s="258"/>
      <c r="T528" s="259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60" t="s">
        <v>175</v>
      </c>
      <c r="AU528" s="260" t="s">
        <v>87</v>
      </c>
      <c r="AV528" s="13" t="s">
        <v>87</v>
      </c>
      <c r="AW528" s="13" t="s">
        <v>34</v>
      </c>
      <c r="AX528" s="13" t="s">
        <v>85</v>
      </c>
      <c r="AY528" s="260" t="s">
        <v>167</v>
      </c>
    </row>
    <row r="529" s="2" customFormat="1" ht="44.25" customHeight="1">
      <c r="A529" s="39"/>
      <c r="B529" s="40"/>
      <c r="C529" s="235" t="s">
        <v>753</v>
      </c>
      <c r="D529" s="235" t="s">
        <v>169</v>
      </c>
      <c r="E529" s="236" t="s">
        <v>754</v>
      </c>
      <c r="F529" s="237" t="s">
        <v>755</v>
      </c>
      <c r="G529" s="238" t="s">
        <v>214</v>
      </c>
      <c r="H529" s="239">
        <v>62.408999999999999</v>
      </c>
      <c r="I529" s="240"/>
      <c r="J529" s="241">
        <f>ROUND(I529*H529,2)</f>
        <v>0</v>
      </c>
      <c r="K529" s="242"/>
      <c r="L529" s="45"/>
      <c r="M529" s="243" t="s">
        <v>1</v>
      </c>
      <c r="N529" s="244" t="s">
        <v>42</v>
      </c>
      <c r="O529" s="92"/>
      <c r="P529" s="245">
        <f>O529*H529</f>
        <v>0</v>
      </c>
      <c r="Q529" s="245">
        <v>0</v>
      </c>
      <c r="R529" s="245">
        <f>Q529*H529</f>
        <v>0</v>
      </c>
      <c r="S529" s="245">
        <v>0</v>
      </c>
      <c r="T529" s="246">
        <f>S529*H529</f>
        <v>0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247" t="s">
        <v>173</v>
      </c>
      <c r="AT529" s="247" t="s">
        <v>169</v>
      </c>
      <c r="AU529" s="247" t="s">
        <v>87</v>
      </c>
      <c r="AY529" s="18" t="s">
        <v>167</v>
      </c>
      <c r="BE529" s="248">
        <f>IF(N529="základní",J529,0)</f>
        <v>0</v>
      </c>
      <c r="BF529" s="248">
        <f>IF(N529="snížená",J529,0)</f>
        <v>0</v>
      </c>
      <c r="BG529" s="248">
        <f>IF(N529="zákl. přenesená",J529,0)</f>
        <v>0</v>
      </c>
      <c r="BH529" s="248">
        <f>IF(N529="sníž. přenesená",J529,0)</f>
        <v>0</v>
      </c>
      <c r="BI529" s="248">
        <f>IF(N529="nulová",J529,0)</f>
        <v>0</v>
      </c>
      <c r="BJ529" s="18" t="s">
        <v>85</v>
      </c>
      <c r="BK529" s="248">
        <f>ROUND(I529*H529,2)</f>
        <v>0</v>
      </c>
      <c r="BL529" s="18" t="s">
        <v>173</v>
      </c>
      <c r="BM529" s="247" t="s">
        <v>756</v>
      </c>
    </row>
    <row r="530" s="2" customFormat="1">
      <c r="A530" s="39"/>
      <c r="B530" s="40"/>
      <c r="C530" s="41"/>
      <c r="D530" s="251" t="s">
        <v>757</v>
      </c>
      <c r="E530" s="41"/>
      <c r="F530" s="304" t="s">
        <v>758</v>
      </c>
      <c r="G530" s="41"/>
      <c r="H530" s="41"/>
      <c r="I530" s="202"/>
      <c r="J530" s="41"/>
      <c r="K530" s="41"/>
      <c r="L530" s="45"/>
      <c r="M530" s="305"/>
      <c r="N530" s="306"/>
      <c r="O530" s="92"/>
      <c r="P530" s="92"/>
      <c r="Q530" s="92"/>
      <c r="R530" s="92"/>
      <c r="S530" s="92"/>
      <c r="T530" s="93"/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T530" s="18" t="s">
        <v>757</v>
      </c>
      <c r="AU530" s="18" t="s">
        <v>87</v>
      </c>
    </row>
    <row r="531" s="12" customFormat="1" ht="25.92" customHeight="1">
      <c r="A531" s="12"/>
      <c r="B531" s="219"/>
      <c r="C531" s="220"/>
      <c r="D531" s="221" t="s">
        <v>76</v>
      </c>
      <c r="E531" s="222" t="s">
        <v>759</v>
      </c>
      <c r="F531" s="222" t="s">
        <v>760</v>
      </c>
      <c r="G531" s="220"/>
      <c r="H531" s="220"/>
      <c r="I531" s="223"/>
      <c r="J531" s="224">
        <f>BK531</f>
        <v>0</v>
      </c>
      <c r="K531" s="220"/>
      <c r="L531" s="225"/>
      <c r="M531" s="226"/>
      <c r="N531" s="227"/>
      <c r="O531" s="227"/>
      <c r="P531" s="228">
        <f>P532+P558+P561+P572+P589+P597+P653+P659+P692+P709+P721</f>
        <v>0</v>
      </c>
      <c r="Q531" s="227"/>
      <c r="R531" s="228">
        <f>R532+R558+R561+R572+R589+R597+R653+R659+R692+R709+R721</f>
        <v>7.2932347300000009</v>
      </c>
      <c r="S531" s="227"/>
      <c r="T531" s="229">
        <f>T532+T558+T561+T572+T589+T597+T653+T659+T692+T709+T721</f>
        <v>2.0961729999999998</v>
      </c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R531" s="230" t="s">
        <v>87</v>
      </c>
      <c r="AT531" s="231" t="s">
        <v>76</v>
      </c>
      <c r="AU531" s="231" t="s">
        <v>77</v>
      </c>
      <c r="AY531" s="230" t="s">
        <v>167</v>
      </c>
      <c r="BK531" s="232">
        <f>BK532+BK558+BK561+BK572+BK589+BK597+BK653+BK659+BK692+BK709+BK721</f>
        <v>0</v>
      </c>
    </row>
    <row r="532" s="12" customFormat="1" ht="22.8" customHeight="1">
      <c r="A532" s="12"/>
      <c r="B532" s="219"/>
      <c r="C532" s="220"/>
      <c r="D532" s="221" t="s">
        <v>76</v>
      </c>
      <c r="E532" s="233" t="s">
        <v>761</v>
      </c>
      <c r="F532" s="233" t="s">
        <v>762</v>
      </c>
      <c r="G532" s="220"/>
      <c r="H532" s="220"/>
      <c r="I532" s="223"/>
      <c r="J532" s="234">
        <f>BK532</f>
        <v>0</v>
      </c>
      <c r="K532" s="220"/>
      <c r="L532" s="225"/>
      <c r="M532" s="226"/>
      <c r="N532" s="227"/>
      <c r="O532" s="227"/>
      <c r="P532" s="228">
        <f>SUM(P533:P557)</f>
        <v>0</v>
      </c>
      <c r="Q532" s="227"/>
      <c r="R532" s="228">
        <f>SUM(R533:R557)</f>
        <v>0.38619029999999999</v>
      </c>
      <c r="S532" s="227"/>
      <c r="T532" s="229">
        <f>SUM(T533:T557)</f>
        <v>0</v>
      </c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R532" s="230" t="s">
        <v>87</v>
      </c>
      <c r="AT532" s="231" t="s">
        <v>76</v>
      </c>
      <c r="AU532" s="231" t="s">
        <v>85</v>
      </c>
      <c r="AY532" s="230" t="s">
        <v>167</v>
      </c>
      <c r="BK532" s="232">
        <f>SUM(BK533:BK557)</f>
        <v>0</v>
      </c>
    </row>
    <row r="533" s="2" customFormat="1" ht="24.15" customHeight="1">
      <c r="A533" s="39"/>
      <c r="B533" s="40"/>
      <c r="C533" s="235" t="s">
        <v>763</v>
      </c>
      <c r="D533" s="235" t="s">
        <v>169</v>
      </c>
      <c r="E533" s="236" t="s">
        <v>764</v>
      </c>
      <c r="F533" s="237" t="s">
        <v>765</v>
      </c>
      <c r="G533" s="238" t="s">
        <v>172</v>
      </c>
      <c r="H533" s="239">
        <v>32.112000000000002</v>
      </c>
      <c r="I533" s="240"/>
      <c r="J533" s="241">
        <f>ROUND(I533*H533,2)</f>
        <v>0</v>
      </c>
      <c r="K533" s="242"/>
      <c r="L533" s="45"/>
      <c r="M533" s="243" t="s">
        <v>1</v>
      </c>
      <c r="N533" s="244" t="s">
        <v>42</v>
      </c>
      <c r="O533" s="92"/>
      <c r="P533" s="245">
        <f>O533*H533</f>
        <v>0</v>
      </c>
      <c r="Q533" s="245">
        <v>0</v>
      </c>
      <c r="R533" s="245">
        <f>Q533*H533</f>
        <v>0</v>
      </c>
      <c r="S533" s="245">
        <v>0</v>
      </c>
      <c r="T533" s="246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47" t="s">
        <v>251</v>
      </c>
      <c r="AT533" s="247" t="s">
        <v>169</v>
      </c>
      <c r="AU533" s="247" t="s">
        <v>87</v>
      </c>
      <c r="AY533" s="18" t="s">
        <v>167</v>
      </c>
      <c r="BE533" s="248">
        <f>IF(N533="základní",J533,0)</f>
        <v>0</v>
      </c>
      <c r="BF533" s="248">
        <f>IF(N533="snížená",J533,0)</f>
        <v>0</v>
      </c>
      <c r="BG533" s="248">
        <f>IF(N533="zákl. přenesená",J533,0)</f>
        <v>0</v>
      </c>
      <c r="BH533" s="248">
        <f>IF(N533="sníž. přenesená",J533,0)</f>
        <v>0</v>
      </c>
      <c r="BI533" s="248">
        <f>IF(N533="nulová",J533,0)</f>
        <v>0</v>
      </c>
      <c r="BJ533" s="18" t="s">
        <v>85</v>
      </c>
      <c r="BK533" s="248">
        <f>ROUND(I533*H533,2)</f>
        <v>0</v>
      </c>
      <c r="BL533" s="18" t="s">
        <v>251</v>
      </c>
      <c r="BM533" s="247" t="s">
        <v>766</v>
      </c>
    </row>
    <row r="534" s="2" customFormat="1" ht="24.15" customHeight="1">
      <c r="A534" s="39"/>
      <c r="B534" s="40"/>
      <c r="C534" s="235" t="s">
        <v>767</v>
      </c>
      <c r="D534" s="235" t="s">
        <v>169</v>
      </c>
      <c r="E534" s="236" t="s">
        <v>768</v>
      </c>
      <c r="F534" s="237" t="s">
        <v>769</v>
      </c>
      <c r="G534" s="238" t="s">
        <v>172</v>
      </c>
      <c r="H534" s="239">
        <v>17.620000000000001</v>
      </c>
      <c r="I534" s="240"/>
      <c r="J534" s="241">
        <f>ROUND(I534*H534,2)</f>
        <v>0</v>
      </c>
      <c r="K534" s="242"/>
      <c r="L534" s="45"/>
      <c r="M534" s="243" t="s">
        <v>1</v>
      </c>
      <c r="N534" s="244" t="s">
        <v>42</v>
      </c>
      <c r="O534" s="92"/>
      <c r="P534" s="245">
        <f>O534*H534</f>
        <v>0</v>
      </c>
      <c r="Q534" s="245">
        <v>0</v>
      </c>
      <c r="R534" s="245">
        <f>Q534*H534</f>
        <v>0</v>
      </c>
      <c r="S534" s="245">
        <v>0</v>
      </c>
      <c r="T534" s="246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47" t="s">
        <v>251</v>
      </c>
      <c r="AT534" s="247" t="s">
        <v>169</v>
      </c>
      <c r="AU534" s="247" t="s">
        <v>87</v>
      </c>
      <c r="AY534" s="18" t="s">
        <v>167</v>
      </c>
      <c r="BE534" s="248">
        <f>IF(N534="základní",J534,0)</f>
        <v>0</v>
      </c>
      <c r="BF534" s="248">
        <f>IF(N534="snížená",J534,0)</f>
        <v>0</v>
      </c>
      <c r="BG534" s="248">
        <f>IF(N534="zákl. přenesená",J534,0)</f>
        <v>0</v>
      </c>
      <c r="BH534" s="248">
        <f>IF(N534="sníž. přenesená",J534,0)</f>
        <v>0</v>
      </c>
      <c r="BI534" s="248">
        <f>IF(N534="nulová",J534,0)</f>
        <v>0</v>
      </c>
      <c r="BJ534" s="18" t="s">
        <v>85</v>
      </c>
      <c r="BK534" s="248">
        <f>ROUND(I534*H534,2)</f>
        <v>0</v>
      </c>
      <c r="BL534" s="18" t="s">
        <v>251</v>
      </c>
      <c r="BM534" s="247" t="s">
        <v>770</v>
      </c>
    </row>
    <row r="535" s="2" customFormat="1" ht="16.5" customHeight="1">
      <c r="A535" s="39"/>
      <c r="B535" s="40"/>
      <c r="C535" s="272" t="s">
        <v>771</v>
      </c>
      <c r="D535" s="272" t="s">
        <v>211</v>
      </c>
      <c r="E535" s="273" t="s">
        <v>772</v>
      </c>
      <c r="F535" s="274" t="s">
        <v>773</v>
      </c>
      <c r="G535" s="275" t="s">
        <v>214</v>
      </c>
      <c r="H535" s="276">
        <v>0.017000000000000001</v>
      </c>
      <c r="I535" s="277"/>
      <c r="J535" s="278">
        <f>ROUND(I535*H535,2)</f>
        <v>0</v>
      </c>
      <c r="K535" s="279"/>
      <c r="L535" s="280"/>
      <c r="M535" s="281" t="s">
        <v>1</v>
      </c>
      <c r="N535" s="282" t="s">
        <v>42</v>
      </c>
      <c r="O535" s="92"/>
      <c r="P535" s="245">
        <f>O535*H535</f>
        <v>0</v>
      </c>
      <c r="Q535" s="245">
        <v>1</v>
      </c>
      <c r="R535" s="245">
        <f>Q535*H535</f>
        <v>0.017000000000000001</v>
      </c>
      <c r="S535" s="245">
        <v>0</v>
      </c>
      <c r="T535" s="246">
        <f>S535*H535</f>
        <v>0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47" t="s">
        <v>346</v>
      </c>
      <c r="AT535" s="247" t="s">
        <v>211</v>
      </c>
      <c r="AU535" s="247" t="s">
        <v>87</v>
      </c>
      <c r="AY535" s="18" t="s">
        <v>167</v>
      </c>
      <c r="BE535" s="248">
        <f>IF(N535="základní",J535,0)</f>
        <v>0</v>
      </c>
      <c r="BF535" s="248">
        <f>IF(N535="snížená",J535,0)</f>
        <v>0</v>
      </c>
      <c r="BG535" s="248">
        <f>IF(N535="zákl. přenesená",J535,0)</f>
        <v>0</v>
      </c>
      <c r="BH535" s="248">
        <f>IF(N535="sníž. přenesená",J535,0)</f>
        <v>0</v>
      </c>
      <c r="BI535" s="248">
        <f>IF(N535="nulová",J535,0)</f>
        <v>0</v>
      </c>
      <c r="BJ535" s="18" t="s">
        <v>85</v>
      </c>
      <c r="BK535" s="248">
        <f>ROUND(I535*H535,2)</f>
        <v>0</v>
      </c>
      <c r="BL535" s="18" t="s">
        <v>251</v>
      </c>
      <c r="BM535" s="247" t="s">
        <v>774</v>
      </c>
    </row>
    <row r="536" s="13" customFormat="1">
      <c r="A536" s="13"/>
      <c r="B536" s="249"/>
      <c r="C536" s="250"/>
      <c r="D536" s="251" t="s">
        <v>175</v>
      </c>
      <c r="E536" s="250"/>
      <c r="F536" s="253" t="s">
        <v>775</v>
      </c>
      <c r="G536" s="250"/>
      <c r="H536" s="254">
        <v>0.017000000000000001</v>
      </c>
      <c r="I536" s="255"/>
      <c r="J536" s="250"/>
      <c r="K536" s="250"/>
      <c r="L536" s="256"/>
      <c r="M536" s="257"/>
      <c r="N536" s="258"/>
      <c r="O536" s="258"/>
      <c r="P536" s="258"/>
      <c r="Q536" s="258"/>
      <c r="R536" s="258"/>
      <c r="S536" s="258"/>
      <c r="T536" s="259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60" t="s">
        <v>175</v>
      </c>
      <c r="AU536" s="260" t="s">
        <v>87</v>
      </c>
      <c r="AV536" s="13" t="s">
        <v>87</v>
      </c>
      <c r="AW536" s="13" t="s">
        <v>4</v>
      </c>
      <c r="AX536" s="13" t="s">
        <v>85</v>
      </c>
      <c r="AY536" s="260" t="s">
        <v>167</v>
      </c>
    </row>
    <row r="537" s="2" customFormat="1" ht="24.15" customHeight="1">
      <c r="A537" s="39"/>
      <c r="B537" s="40"/>
      <c r="C537" s="235" t="s">
        <v>776</v>
      </c>
      <c r="D537" s="235" t="s">
        <v>169</v>
      </c>
      <c r="E537" s="236" t="s">
        <v>777</v>
      </c>
      <c r="F537" s="237" t="s">
        <v>778</v>
      </c>
      <c r="G537" s="238" t="s">
        <v>172</v>
      </c>
      <c r="H537" s="239">
        <v>32.112000000000002</v>
      </c>
      <c r="I537" s="240"/>
      <c r="J537" s="241">
        <f>ROUND(I537*H537,2)</f>
        <v>0</v>
      </c>
      <c r="K537" s="242"/>
      <c r="L537" s="45"/>
      <c r="M537" s="243" t="s">
        <v>1</v>
      </c>
      <c r="N537" s="244" t="s">
        <v>42</v>
      </c>
      <c r="O537" s="92"/>
      <c r="P537" s="245">
        <f>O537*H537</f>
        <v>0</v>
      </c>
      <c r="Q537" s="245">
        <v>0.00040000000000000002</v>
      </c>
      <c r="R537" s="245">
        <f>Q537*H537</f>
        <v>0.012844800000000002</v>
      </c>
      <c r="S537" s="245">
        <v>0</v>
      </c>
      <c r="T537" s="246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47" t="s">
        <v>251</v>
      </c>
      <c r="AT537" s="247" t="s">
        <v>169</v>
      </c>
      <c r="AU537" s="247" t="s">
        <v>87</v>
      </c>
      <c r="AY537" s="18" t="s">
        <v>167</v>
      </c>
      <c r="BE537" s="248">
        <f>IF(N537="základní",J537,0)</f>
        <v>0</v>
      </c>
      <c r="BF537" s="248">
        <f>IF(N537="snížená",J537,0)</f>
        <v>0</v>
      </c>
      <c r="BG537" s="248">
        <f>IF(N537="zákl. přenesená",J537,0)</f>
        <v>0</v>
      </c>
      <c r="BH537" s="248">
        <f>IF(N537="sníž. přenesená",J537,0)</f>
        <v>0</v>
      </c>
      <c r="BI537" s="248">
        <f>IF(N537="nulová",J537,0)</f>
        <v>0</v>
      </c>
      <c r="BJ537" s="18" t="s">
        <v>85</v>
      </c>
      <c r="BK537" s="248">
        <f>ROUND(I537*H537,2)</f>
        <v>0</v>
      </c>
      <c r="BL537" s="18" t="s">
        <v>251</v>
      </c>
      <c r="BM537" s="247" t="s">
        <v>779</v>
      </c>
    </row>
    <row r="538" s="13" customFormat="1">
      <c r="A538" s="13"/>
      <c r="B538" s="249"/>
      <c r="C538" s="250"/>
      <c r="D538" s="251" t="s">
        <v>175</v>
      </c>
      <c r="E538" s="252" t="s">
        <v>1</v>
      </c>
      <c r="F538" s="253" t="s">
        <v>780</v>
      </c>
      <c r="G538" s="250"/>
      <c r="H538" s="254">
        <v>32.112000000000002</v>
      </c>
      <c r="I538" s="255"/>
      <c r="J538" s="250"/>
      <c r="K538" s="250"/>
      <c r="L538" s="256"/>
      <c r="M538" s="257"/>
      <c r="N538" s="258"/>
      <c r="O538" s="258"/>
      <c r="P538" s="258"/>
      <c r="Q538" s="258"/>
      <c r="R538" s="258"/>
      <c r="S538" s="258"/>
      <c r="T538" s="259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60" t="s">
        <v>175</v>
      </c>
      <c r="AU538" s="260" t="s">
        <v>87</v>
      </c>
      <c r="AV538" s="13" t="s">
        <v>87</v>
      </c>
      <c r="AW538" s="13" t="s">
        <v>34</v>
      </c>
      <c r="AX538" s="13" t="s">
        <v>85</v>
      </c>
      <c r="AY538" s="260" t="s">
        <v>167</v>
      </c>
    </row>
    <row r="539" s="2" customFormat="1" ht="24.15" customHeight="1">
      <c r="A539" s="39"/>
      <c r="B539" s="40"/>
      <c r="C539" s="235" t="s">
        <v>781</v>
      </c>
      <c r="D539" s="235" t="s">
        <v>169</v>
      </c>
      <c r="E539" s="236" t="s">
        <v>782</v>
      </c>
      <c r="F539" s="237" t="s">
        <v>783</v>
      </c>
      <c r="G539" s="238" t="s">
        <v>172</v>
      </c>
      <c r="H539" s="239">
        <v>17.620000000000001</v>
      </c>
      <c r="I539" s="240"/>
      <c r="J539" s="241">
        <f>ROUND(I539*H539,2)</f>
        <v>0</v>
      </c>
      <c r="K539" s="242"/>
      <c r="L539" s="45"/>
      <c r="M539" s="243" t="s">
        <v>1</v>
      </c>
      <c r="N539" s="244" t="s">
        <v>42</v>
      </c>
      <c r="O539" s="92"/>
      <c r="P539" s="245">
        <f>O539*H539</f>
        <v>0</v>
      </c>
      <c r="Q539" s="245">
        <v>0.00040000000000000002</v>
      </c>
      <c r="R539" s="245">
        <f>Q539*H539</f>
        <v>0.0070480000000000004</v>
      </c>
      <c r="S539" s="245">
        <v>0</v>
      </c>
      <c r="T539" s="246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47" t="s">
        <v>251</v>
      </c>
      <c r="AT539" s="247" t="s">
        <v>169</v>
      </c>
      <c r="AU539" s="247" t="s">
        <v>87</v>
      </c>
      <c r="AY539" s="18" t="s">
        <v>167</v>
      </c>
      <c r="BE539" s="248">
        <f>IF(N539="základní",J539,0)</f>
        <v>0</v>
      </c>
      <c r="BF539" s="248">
        <f>IF(N539="snížená",J539,0)</f>
        <v>0</v>
      </c>
      <c r="BG539" s="248">
        <f>IF(N539="zákl. přenesená",J539,0)</f>
        <v>0</v>
      </c>
      <c r="BH539" s="248">
        <f>IF(N539="sníž. přenesená",J539,0)</f>
        <v>0</v>
      </c>
      <c r="BI539" s="248">
        <f>IF(N539="nulová",J539,0)</f>
        <v>0</v>
      </c>
      <c r="BJ539" s="18" t="s">
        <v>85</v>
      </c>
      <c r="BK539" s="248">
        <f>ROUND(I539*H539,2)</f>
        <v>0</v>
      </c>
      <c r="BL539" s="18" t="s">
        <v>251</v>
      </c>
      <c r="BM539" s="247" t="s">
        <v>784</v>
      </c>
    </row>
    <row r="540" s="13" customFormat="1">
      <c r="A540" s="13"/>
      <c r="B540" s="249"/>
      <c r="C540" s="250"/>
      <c r="D540" s="251" t="s">
        <v>175</v>
      </c>
      <c r="E540" s="252" t="s">
        <v>1</v>
      </c>
      <c r="F540" s="253" t="s">
        <v>785</v>
      </c>
      <c r="G540" s="250"/>
      <c r="H540" s="254">
        <v>5.0999999999999996</v>
      </c>
      <c r="I540" s="255"/>
      <c r="J540" s="250"/>
      <c r="K540" s="250"/>
      <c r="L540" s="256"/>
      <c r="M540" s="257"/>
      <c r="N540" s="258"/>
      <c r="O540" s="258"/>
      <c r="P540" s="258"/>
      <c r="Q540" s="258"/>
      <c r="R540" s="258"/>
      <c r="S540" s="258"/>
      <c r="T540" s="259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60" t="s">
        <v>175</v>
      </c>
      <c r="AU540" s="260" t="s">
        <v>87</v>
      </c>
      <c r="AV540" s="13" t="s">
        <v>87</v>
      </c>
      <c r="AW540" s="13" t="s">
        <v>34</v>
      </c>
      <c r="AX540" s="13" t="s">
        <v>77</v>
      </c>
      <c r="AY540" s="260" t="s">
        <v>167</v>
      </c>
    </row>
    <row r="541" s="13" customFormat="1">
      <c r="A541" s="13"/>
      <c r="B541" s="249"/>
      <c r="C541" s="250"/>
      <c r="D541" s="251" t="s">
        <v>175</v>
      </c>
      <c r="E541" s="252" t="s">
        <v>1</v>
      </c>
      <c r="F541" s="253" t="s">
        <v>786</v>
      </c>
      <c r="G541" s="250"/>
      <c r="H541" s="254">
        <v>12.52</v>
      </c>
      <c r="I541" s="255"/>
      <c r="J541" s="250"/>
      <c r="K541" s="250"/>
      <c r="L541" s="256"/>
      <c r="M541" s="257"/>
      <c r="N541" s="258"/>
      <c r="O541" s="258"/>
      <c r="P541" s="258"/>
      <c r="Q541" s="258"/>
      <c r="R541" s="258"/>
      <c r="S541" s="258"/>
      <c r="T541" s="259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60" t="s">
        <v>175</v>
      </c>
      <c r="AU541" s="260" t="s">
        <v>87</v>
      </c>
      <c r="AV541" s="13" t="s">
        <v>87</v>
      </c>
      <c r="AW541" s="13" t="s">
        <v>34</v>
      </c>
      <c r="AX541" s="13" t="s">
        <v>77</v>
      </c>
      <c r="AY541" s="260" t="s">
        <v>167</v>
      </c>
    </row>
    <row r="542" s="14" customFormat="1">
      <c r="A542" s="14"/>
      <c r="B542" s="261"/>
      <c r="C542" s="262"/>
      <c r="D542" s="251" t="s">
        <v>175</v>
      </c>
      <c r="E542" s="263" t="s">
        <v>1</v>
      </c>
      <c r="F542" s="264" t="s">
        <v>187</v>
      </c>
      <c r="G542" s="262"/>
      <c r="H542" s="265">
        <v>17.620000000000001</v>
      </c>
      <c r="I542" s="266"/>
      <c r="J542" s="262"/>
      <c r="K542" s="262"/>
      <c r="L542" s="267"/>
      <c r="M542" s="268"/>
      <c r="N542" s="269"/>
      <c r="O542" s="269"/>
      <c r="P542" s="269"/>
      <c r="Q542" s="269"/>
      <c r="R542" s="269"/>
      <c r="S542" s="269"/>
      <c r="T542" s="270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71" t="s">
        <v>175</v>
      </c>
      <c r="AU542" s="271" t="s">
        <v>87</v>
      </c>
      <c r="AV542" s="14" t="s">
        <v>173</v>
      </c>
      <c r="AW542" s="14" t="s">
        <v>34</v>
      </c>
      <c r="AX542" s="14" t="s">
        <v>85</v>
      </c>
      <c r="AY542" s="271" t="s">
        <v>167</v>
      </c>
    </row>
    <row r="543" s="2" customFormat="1" ht="24.15" customHeight="1">
      <c r="A543" s="39"/>
      <c r="B543" s="40"/>
      <c r="C543" s="235" t="s">
        <v>787</v>
      </c>
      <c r="D543" s="235" t="s">
        <v>169</v>
      </c>
      <c r="E543" s="236" t="s">
        <v>788</v>
      </c>
      <c r="F543" s="237" t="s">
        <v>789</v>
      </c>
      <c r="G543" s="238" t="s">
        <v>238</v>
      </c>
      <c r="H543" s="239">
        <v>12.52</v>
      </c>
      <c r="I543" s="240"/>
      <c r="J543" s="241">
        <f>ROUND(I543*H543,2)</f>
        <v>0</v>
      </c>
      <c r="K543" s="242"/>
      <c r="L543" s="45"/>
      <c r="M543" s="243" t="s">
        <v>1</v>
      </c>
      <c r="N543" s="244" t="s">
        <v>42</v>
      </c>
      <c r="O543" s="92"/>
      <c r="P543" s="245">
        <f>O543*H543</f>
        <v>0</v>
      </c>
      <c r="Q543" s="245">
        <v>0.00020000000000000001</v>
      </c>
      <c r="R543" s="245">
        <f>Q543*H543</f>
        <v>0.0025040000000000001</v>
      </c>
      <c r="S543" s="245">
        <v>0</v>
      </c>
      <c r="T543" s="246">
        <f>S543*H543</f>
        <v>0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47" t="s">
        <v>251</v>
      </c>
      <c r="AT543" s="247" t="s">
        <v>169</v>
      </c>
      <c r="AU543" s="247" t="s">
        <v>87</v>
      </c>
      <c r="AY543" s="18" t="s">
        <v>167</v>
      </c>
      <c r="BE543" s="248">
        <f>IF(N543="základní",J543,0)</f>
        <v>0</v>
      </c>
      <c r="BF543" s="248">
        <f>IF(N543="snížená",J543,0)</f>
        <v>0</v>
      </c>
      <c r="BG543" s="248">
        <f>IF(N543="zákl. přenesená",J543,0)</f>
        <v>0</v>
      </c>
      <c r="BH543" s="248">
        <f>IF(N543="sníž. přenesená",J543,0)</f>
        <v>0</v>
      </c>
      <c r="BI543" s="248">
        <f>IF(N543="nulová",J543,0)</f>
        <v>0</v>
      </c>
      <c r="BJ543" s="18" t="s">
        <v>85</v>
      </c>
      <c r="BK543" s="248">
        <f>ROUND(I543*H543,2)</f>
        <v>0</v>
      </c>
      <c r="BL543" s="18" t="s">
        <v>251</v>
      </c>
      <c r="BM543" s="247" t="s">
        <v>790</v>
      </c>
    </row>
    <row r="544" s="13" customFormat="1">
      <c r="A544" s="13"/>
      <c r="B544" s="249"/>
      <c r="C544" s="250"/>
      <c r="D544" s="251" t="s">
        <v>175</v>
      </c>
      <c r="E544" s="252" t="s">
        <v>1</v>
      </c>
      <c r="F544" s="253" t="s">
        <v>791</v>
      </c>
      <c r="G544" s="250"/>
      <c r="H544" s="254">
        <v>12.52</v>
      </c>
      <c r="I544" s="255"/>
      <c r="J544" s="250"/>
      <c r="K544" s="250"/>
      <c r="L544" s="256"/>
      <c r="M544" s="257"/>
      <c r="N544" s="258"/>
      <c r="O544" s="258"/>
      <c r="P544" s="258"/>
      <c r="Q544" s="258"/>
      <c r="R544" s="258"/>
      <c r="S544" s="258"/>
      <c r="T544" s="259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60" t="s">
        <v>175</v>
      </c>
      <c r="AU544" s="260" t="s">
        <v>87</v>
      </c>
      <c r="AV544" s="13" t="s">
        <v>87</v>
      </c>
      <c r="AW544" s="13" t="s">
        <v>34</v>
      </c>
      <c r="AX544" s="13" t="s">
        <v>85</v>
      </c>
      <c r="AY544" s="260" t="s">
        <v>167</v>
      </c>
    </row>
    <row r="545" s="2" customFormat="1" ht="49.05" customHeight="1">
      <c r="A545" s="39"/>
      <c r="B545" s="40"/>
      <c r="C545" s="272" t="s">
        <v>792</v>
      </c>
      <c r="D545" s="272" t="s">
        <v>211</v>
      </c>
      <c r="E545" s="273" t="s">
        <v>793</v>
      </c>
      <c r="F545" s="274" t="s">
        <v>794</v>
      </c>
      <c r="G545" s="275" t="s">
        <v>172</v>
      </c>
      <c r="H545" s="276">
        <v>65.259</v>
      </c>
      <c r="I545" s="277"/>
      <c r="J545" s="278">
        <f>ROUND(I545*H545,2)</f>
        <v>0</v>
      </c>
      <c r="K545" s="279"/>
      <c r="L545" s="280"/>
      <c r="M545" s="281" t="s">
        <v>1</v>
      </c>
      <c r="N545" s="282" t="s">
        <v>42</v>
      </c>
      <c r="O545" s="92"/>
      <c r="P545" s="245">
        <f>O545*H545</f>
        <v>0</v>
      </c>
      <c r="Q545" s="245">
        <v>0.0047000000000000002</v>
      </c>
      <c r="R545" s="245">
        <f>Q545*H545</f>
        <v>0.30671730000000003</v>
      </c>
      <c r="S545" s="245">
        <v>0</v>
      </c>
      <c r="T545" s="246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47" t="s">
        <v>346</v>
      </c>
      <c r="AT545" s="247" t="s">
        <v>211</v>
      </c>
      <c r="AU545" s="247" t="s">
        <v>87</v>
      </c>
      <c r="AY545" s="18" t="s">
        <v>167</v>
      </c>
      <c r="BE545" s="248">
        <f>IF(N545="základní",J545,0)</f>
        <v>0</v>
      </c>
      <c r="BF545" s="248">
        <f>IF(N545="snížená",J545,0)</f>
        <v>0</v>
      </c>
      <c r="BG545" s="248">
        <f>IF(N545="zákl. přenesená",J545,0)</f>
        <v>0</v>
      </c>
      <c r="BH545" s="248">
        <f>IF(N545="sníž. přenesená",J545,0)</f>
        <v>0</v>
      </c>
      <c r="BI545" s="248">
        <f>IF(N545="nulová",J545,0)</f>
        <v>0</v>
      </c>
      <c r="BJ545" s="18" t="s">
        <v>85</v>
      </c>
      <c r="BK545" s="248">
        <f>ROUND(I545*H545,2)</f>
        <v>0</v>
      </c>
      <c r="BL545" s="18" t="s">
        <v>251</v>
      </c>
      <c r="BM545" s="247" t="s">
        <v>795</v>
      </c>
    </row>
    <row r="546" s="13" customFormat="1">
      <c r="A546" s="13"/>
      <c r="B546" s="249"/>
      <c r="C546" s="250"/>
      <c r="D546" s="251" t="s">
        <v>175</v>
      </c>
      <c r="E546" s="252" t="s">
        <v>1</v>
      </c>
      <c r="F546" s="253" t="s">
        <v>796</v>
      </c>
      <c r="G546" s="250"/>
      <c r="H546" s="254">
        <v>32.112000000000002</v>
      </c>
      <c r="I546" s="255"/>
      <c r="J546" s="250"/>
      <c r="K546" s="250"/>
      <c r="L546" s="256"/>
      <c r="M546" s="257"/>
      <c r="N546" s="258"/>
      <c r="O546" s="258"/>
      <c r="P546" s="258"/>
      <c r="Q546" s="258"/>
      <c r="R546" s="258"/>
      <c r="S546" s="258"/>
      <c r="T546" s="259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60" t="s">
        <v>175</v>
      </c>
      <c r="AU546" s="260" t="s">
        <v>87</v>
      </c>
      <c r="AV546" s="13" t="s">
        <v>87</v>
      </c>
      <c r="AW546" s="13" t="s">
        <v>34</v>
      </c>
      <c r="AX546" s="13" t="s">
        <v>77</v>
      </c>
      <c r="AY546" s="260" t="s">
        <v>167</v>
      </c>
    </row>
    <row r="547" s="13" customFormat="1">
      <c r="A547" s="13"/>
      <c r="B547" s="249"/>
      <c r="C547" s="250"/>
      <c r="D547" s="251" t="s">
        <v>175</v>
      </c>
      <c r="E547" s="252" t="s">
        <v>1</v>
      </c>
      <c r="F547" s="253" t="s">
        <v>797</v>
      </c>
      <c r="G547" s="250"/>
      <c r="H547" s="254">
        <v>17.620000000000001</v>
      </c>
      <c r="I547" s="255"/>
      <c r="J547" s="250"/>
      <c r="K547" s="250"/>
      <c r="L547" s="256"/>
      <c r="M547" s="257"/>
      <c r="N547" s="258"/>
      <c r="O547" s="258"/>
      <c r="P547" s="258"/>
      <c r="Q547" s="258"/>
      <c r="R547" s="258"/>
      <c r="S547" s="258"/>
      <c r="T547" s="259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60" t="s">
        <v>175</v>
      </c>
      <c r="AU547" s="260" t="s">
        <v>87</v>
      </c>
      <c r="AV547" s="13" t="s">
        <v>87</v>
      </c>
      <c r="AW547" s="13" t="s">
        <v>34</v>
      </c>
      <c r="AX547" s="13" t="s">
        <v>77</v>
      </c>
      <c r="AY547" s="260" t="s">
        <v>167</v>
      </c>
    </row>
    <row r="548" s="13" customFormat="1">
      <c r="A548" s="13"/>
      <c r="B548" s="249"/>
      <c r="C548" s="250"/>
      <c r="D548" s="251" t="s">
        <v>175</v>
      </c>
      <c r="E548" s="252" t="s">
        <v>1</v>
      </c>
      <c r="F548" s="253" t="s">
        <v>798</v>
      </c>
      <c r="G548" s="250"/>
      <c r="H548" s="254">
        <v>6.2599999999999998</v>
      </c>
      <c r="I548" s="255"/>
      <c r="J548" s="250"/>
      <c r="K548" s="250"/>
      <c r="L548" s="256"/>
      <c r="M548" s="257"/>
      <c r="N548" s="258"/>
      <c r="O548" s="258"/>
      <c r="P548" s="258"/>
      <c r="Q548" s="258"/>
      <c r="R548" s="258"/>
      <c r="S548" s="258"/>
      <c r="T548" s="259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60" t="s">
        <v>175</v>
      </c>
      <c r="AU548" s="260" t="s">
        <v>87</v>
      </c>
      <c r="AV548" s="13" t="s">
        <v>87</v>
      </c>
      <c r="AW548" s="13" t="s">
        <v>34</v>
      </c>
      <c r="AX548" s="13" t="s">
        <v>77</v>
      </c>
      <c r="AY548" s="260" t="s">
        <v>167</v>
      </c>
    </row>
    <row r="549" s="14" customFormat="1">
      <c r="A549" s="14"/>
      <c r="B549" s="261"/>
      <c r="C549" s="262"/>
      <c r="D549" s="251" t="s">
        <v>175</v>
      </c>
      <c r="E549" s="263" t="s">
        <v>1</v>
      </c>
      <c r="F549" s="264" t="s">
        <v>187</v>
      </c>
      <c r="G549" s="262"/>
      <c r="H549" s="265">
        <v>55.991999999999997</v>
      </c>
      <c r="I549" s="266"/>
      <c r="J549" s="262"/>
      <c r="K549" s="262"/>
      <c r="L549" s="267"/>
      <c r="M549" s="268"/>
      <c r="N549" s="269"/>
      <c r="O549" s="269"/>
      <c r="P549" s="269"/>
      <c r="Q549" s="269"/>
      <c r="R549" s="269"/>
      <c r="S549" s="269"/>
      <c r="T549" s="270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71" t="s">
        <v>175</v>
      </c>
      <c r="AU549" s="271" t="s">
        <v>87</v>
      </c>
      <c r="AV549" s="14" t="s">
        <v>173</v>
      </c>
      <c r="AW549" s="14" t="s">
        <v>34</v>
      </c>
      <c r="AX549" s="14" t="s">
        <v>85</v>
      </c>
      <c r="AY549" s="271" t="s">
        <v>167</v>
      </c>
    </row>
    <row r="550" s="13" customFormat="1">
      <c r="A550" s="13"/>
      <c r="B550" s="249"/>
      <c r="C550" s="250"/>
      <c r="D550" s="251" t="s">
        <v>175</v>
      </c>
      <c r="E550" s="250"/>
      <c r="F550" s="253" t="s">
        <v>799</v>
      </c>
      <c r="G550" s="250"/>
      <c r="H550" s="254">
        <v>65.259</v>
      </c>
      <c r="I550" s="255"/>
      <c r="J550" s="250"/>
      <c r="K550" s="250"/>
      <c r="L550" s="256"/>
      <c r="M550" s="257"/>
      <c r="N550" s="258"/>
      <c r="O550" s="258"/>
      <c r="P550" s="258"/>
      <c r="Q550" s="258"/>
      <c r="R550" s="258"/>
      <c r="S550" s="258"/>
      <c r="T550" s="259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60" t="s">
        <v>175</v>
      </c>
      <c r="AU550" s="260" t="s">
        <v>87</v>
      </c>
      <c r="AV550" s="13" t="s">
        <v>87</v>
      </c>
      <c r="AW550" s="13" t="s">
        <v>4</v>
      </c>
      <c r="AX550" s="13" t="s">
        <v>85</v>
      </c>
      <c r="AY550" s="260" t="s">
        <v>167</v>
      </c>
    </row>
    <row r="551" s="2" customFormat="1" ht="24.15" customHeight="1">
      <c r="A551" s="39"/>
      <c r="B551" s="40"/>
      <c r="C551" s="235" t="s">
        <v>800</v>
      </c>
      <c r="D551" s="235" t="s">
        <v>169</v>
      </c>
      <c r="E551" s="236" t="s">
        <v>801</v>
      </c>
      <c r="F551" s="237" t="s">
        <v>802</v>
      </c>
      <c r="G551" s="238" t="s">
        <v>172</v>
      </c>
      <c r="H551" s="239">
        <v>17.951000000000001</v>
      </c>
      <c r="I551" s="240"/>
      <c r="J551" s="241">
        <f>ROUND(I551*H551,2)</f>
        <v>0</v>
      </c>
      <c r="K551" s="242"/>
      <c r="L551" s="45"/>
      <c r="M551" s="243" t="s">
        <v>1</v>
      </c>
      <c r="N551" s="244" t="s">
        <v>42</v>
      </c>
      <c r="O551" s="92"/>
      <c r="P551" s="245">
        <f>O551*H551</f>
        <v>0</v>
      </c>
      <c r="Q551" s="245">
        <v>0.00040000000000000002</v>
      </c>
      <c r="R551" s="245">
        <f>Q551*H551</f>
        <v>0.0071804000000000008</v>
      </c>
      <c r="S551" s="245">
        <v>0</v>
      </c>
      <c r="T551" s="246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47" t="s">
        <v>251</v>
      </c>
      <c r="AT551" s="247" t="s">
        <v>169</v>
      </c>
      <c r="AU551" s="247" t="s">
        <v>87</v>
      </c>
      <c r="AY551" s="18" t="s">
        <v>167</v>
      </c>
      <c r="BE551" s="248">
        <f>IF(N551="základní",J551,0)</f>
        <v>0</v>
      </c>
      <c r="BF551" s="248">
        <f>IF(N551="snížená",J551,0)</f>
        <v>0</v>
      </c>
      <c r="BG551" s="248">
        <f>IF(N551="zákl. přenesená",J551,0)</f>
        <v>0</v>
      </c>
      <c r="BH551" s="248">
        <f>IF(N551="sníž. přenesená",J551,0)</f>
        <v>0</v>
      </c>
      <c r="BI551" s="248">
        <f>IF(N551="nulová",J551,0)</f>
        <v>0</v>
      </c>
      <c r="BJ551" s="18" t="s">
        <v>85</v>
      </c>
      <c r="BK551" s="248">
        <f>ROUND(I551*H551,2)</f>
        <v>0</v>
      </c>
      <c r="BL551" s="18" t="s">
        <v>251</v>
      </c>
      <c r="BM551" s="247" t="s">
        <v>803</v>
      </c>
    </row>
    <row r="552" s="13" customFormat="1">
      <c r="A552" s="13"/>
      <c r="B552" s="249"/>
      <c r="C552" s="250"/>
      <c r="D552" s="251" t="s">
        <v>175</v>
      </c>
      <c r="E552" s="252" t="s">
        <v>1</v>
      </c>
      <c r="F552" s="253" t="s">
        <v>804</v>
      </c>
      <c r="G552" s="250"/>
      <c r="H552" s="254">
        <v>17.951000000000001</v>
      </c>
      <c r="I552" s="255"/>
      <c r="J552" s="250"/>
      <c r="K552" s="250"/>
      <c r="L552" s="256"/>
      <c r="M552" s="257"/>
      <c r="N552" s="258"/>
      <c r="O552" s="258"/>
      <c r="P552" s="258"/>
      <c r="Q552" s="258"/>
      <c r="R552" s="258"/>
      <c r="S552" s="258"/>
      <c r="T552" s="259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60" t="s">
        <v>175</v>
      </c>
      <c r="AU552" s="260" t="s">
        <v>87</v>
      </c>
      <c r="AV552" s="13" t="s">
        <v>87</v>
      </c>
      <c r="AW552" s="13" t="s">
        <v>34</v>
      </c>
      <c r="AX552" s="13" t="s">
        <v>85</v>
      </c>
      <c r="AY552" s="260" t="s">
        <v>167</v>
      </c>
    </row>
    <row r="553" s="2" customFormat="1" ht="24.15" customHeight="1">
      <c r="A553" s="39"/>
      <c r="B553" s="40"/>
      <c r="C553" s="235" t="s">
        <v>805</v>
      </c>
      <c r="D553" s="235" t="s">
        <v>169</v>
      </c>
      <c r="E553" s="236" t="s">
        <v>806</v>
      </c>
      <c r="F553" s="237" t="s">
        <v>807</v>
      </c>
      <c r="G553" s="238" t="s">
        <v>238</v>
      </c>
      <c r="H553" s="239">
        <v>12.380000000000001</v>
      </c>
      <c r="I553" s="240"/>
      <c r="J553" s="241">
        <f>ROUND(I553*H553,2)</f>
        <v>0</v>
      </c>
      <c r="K553" s="242"/>
      <c r="L553" s="45"/>
      <c r="M553" s="243" t="s">
        <v>1</v>
      </c>
      <c r="N553" s="244" t="s">
        <v>42</v>
      </c>
      <c r="O553" s="92"/>
      <c r="P553" s="245">
        <f>O553*H553</f>
        <v>0</v>
      </c>
      <c r="Q553" s="245">
        <v>0.00016000000000000001</v>
      </c>
      <c r="R553" s="245">
        <f>Q553*H553</f>
        <v>0.0019808000000000004</v>
      </c>
      <c r="S553" s="245">
        <v>0</v>
      </c>
      <c r="T553" s="246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47" t="s">
        <v>251</v>
      </c>
      <c r="AT553" s="247" t="s">
        <v>169</v>
      </c>
      <c r="AU553" s="247" t="s">
        <v>87</v>
      </c>
      <c r="AY553" s="18" t="s">
        <v>167</v>
      </c>
      <c r="BE553" s="248">
        <f>IF(N553="základní",J553,0)</f>
        <v>0</v>
      </c>
      <c r="BF553" s="248">
        <f>IF(N553="snížená",J553,0)</f>
        <v>0</v>
      </c>
      <c r="BG553" s="248">
        <f>IF(N553="zákl. přenesená",J553,0)</f>
        <v>0</v>
      </c>
      <c r="BH553" s="248">
        <f>IF(N553="sníž. přenesená",J553,0)</f>
        <v>0</v>
      </c>
      <c r="BI553" s="248">
        <f>IF(N553="nulová",J553,0)</f>
        <v>0</v>
      </c>
      <c r="BJ553" s="18" t="s">
        <v>85</v>
      </c>
      <c r="BK553" s="248">
        <f>ROUND(I553*H553,2)</f>
        <v>0</v>
      </c>
      <c r="BL553" s="18" t="s">
        <v>251</v>
      </c>
      <c r="BM553" s="247" t="s">
        <v>808</v>
      </c>
    </row>
    <row r="554" s="13" customFormat="1">
      <c r="A554" s="13"/>
      <c r="B554" s="249"/>
      <c r="C554" s="250"/>
      <c r="D554" s="251" t="s">
        <v>175</v>
      </c>
      <c r="E554" s="252" t="s">
        <v>1</v>
      </c>
      <c r="F554" s="253" t="s">
        <v>809</v>
      </c>
      <c r="G554" s="250"/>
      <c r="H554" s="254">
        <v>12.380000000000001</v>
      </c>
      <c r="I554" s="255"/>
      <c r="J554" s="250"/>
      <c r="K554" s="250"/>
      <c r="L554" s="256"/>
      <c r="M554" s="257"/>
      <c r="N554" s="258"/>
      <c r="O554" s="258"/>
      <c r="P554" s="258"/>
      <c r="Q554" s="258"/>
      <c r="R554" s="258"/>
      <c r="S554" s="258"/>
      <c r="T554" s="259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60" t="s">
        <v>175</v>
      </c>
      <c r="AU554" s="260" t="s">
        <v>87</v>
      </c>
      <c r="AV554" s="13" t="s">
        <v>87</v>
      </c>
      <c r="AW554" s="13" t="s">
        <v>34</v>
      </c>
      <c r="AX554" s="13" t="s">
        <v>85</v>
      </c>
      <c r="AY554" s="260" t="s">
        <v>167</v>
      </c>
    </row>
    <row r="555" s="2" customFormat="1" ht="33" customHeight="1">
      <c r="A555" s="39"/>
      <c r="B555" s="40"/>
      <c r="C555" s="235" t="s">
        <v>810</v>
      </c>
      <c r="D555" s="235" t="s">
        <v>169</v>
      </c>
      <c r="E555" s="236" t="s">
        <v>811</v>
      </c>
      <c r="F555" s="237" t="s">
        <v>812</v>
      </c>
      <c r="G555" s="238" t="s">
        <v>172</v>
      </c>
      <c r="H555" s="239">
        <v>6.8700000000000001</v>
      </c>
      <c r="I555" s="240"/>
      <c r="J555" s="241">
        <f>ROUND(I555*H555,2)</f>
        <v>0</v>
      </c>
      <c r="K555" s="242"/>
      <c r="L555" s="45"/>
      <c r="M555" s="243" t="s">
        <v>1</v>
      </c>
      <c r="N555" s="244" t="s">
        <v>42</v>
      </c>
      <c r="O555" s="92"/>
      <c r="P555" s="245">
        <f>O555*H555</f>
        <v>0</v>
      </c>
      <c r="Q555" s="245">
        <v>0.0044999999999999997</v>
      </c>
      <c r="R555" s="245">
        <f>Q555*H555</f>
        <v>0.030914999999999998</v>
      </c>
      <c r="S555" s="245">
        <v>0</v>
      </c>
      <c r="T555" s="246">
        <f>S555*H555</f>
        <v>0</v>
      </c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R555" s="247" t="s">
        <v>251</v>
      </c>
      <c r="AT555" s="247" t="s">
        <v>169</v>
      </c>
      <c r="AU555" s="247" t="s">
        <v>87</v>
      </c>
      <c r="AY555" s="18" t="s">
        <v>167</v>
      </c>
      <c r="BE555" s="248">
        <f>IF(N555="základní",J555,0)</f>
        <v>0</v>
      </c>
      <c r="BF555" s="248">
        <f>IF(N555="snížená",J555,0)</f>
        <v>0</v>
      </c>
      <c r="BG555" s="248">
        <f>IF(N555="zákl. přenesená",J555,0)</f>
        <v>0</v>
      </c>
      <c r="BH555" s="248">
        <f>IF(N555="sníž. přenesená",J555,0)</f>
        <v>0</v>
      </c>
      <c r="BI555" s="248">
        <f>IF(N555="nulová",J555,0)</f>
        <v>0</v>
      </c>
      <c r="BJ555" s="18" t="s">
        <v>85</v>
      </c>
      <c r="BK555" s="248">
        <f>ROUND(I555*H555,2)</f>
        <v>0</v>
      </c>
      <c r="BL555" s="18" t="s">
        <v>251</v>
      </c>
      <c r="BM555" s="247" t="s">
        <v>813</v>
      </c>
    </row>
    <row r="556" s="13" customFormat="1">
      <c r="A556" s="13"/>
      <c r="B556" s="249"/>
      <c r="C556" s="250"/>
      <c r="D556" s="251" t="s">
        <v>175</v>
      </c>
      <c r="E556" s="252" t="s">
        <v>1</v>
      </c>
      <c r="F556" s="253" t="s">
        <v>814</v>
      </c>
      <c r="G556" s="250"/>
      <c r="H556" s="254">
        <v>6.8700000000000001</v>
      </c>
      <c r="I556" s="255"/>
      <c r="J556" s="250"/>
      <c r="K556" s="250"/>
      <c r="L556" s="256"/>
      <c r="M556" s="257"/>
      <c r="N556" s="258"/>
      <c r="O556" s="258"/>
      <c r="P556" s="258"/>
      <c r="Q556" s="258"/>
      <c r="R556" s="258"/>
      <c r="S556" s="258"/>
      <c r="T556" s="259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60" t="s">
        <v>175</v>
      </c>
      <c r="AU556" s="260" t="s">
        <v>87</v>
      </c>
      <c r="AV556" s="13" t="s">
        <v>87</v>
      </c>
      <c r="AW556" s="13" t="s">
        <v>34</v>
      </c>
      <c r="AX556" s="13" t="s">
        <v>85</v>
      </c>
      <c r="AY556" s="260" t="s">
        <v>167</v>
      </c>
    </row>
    <row r="557" s="2" customFormat="1" ht="33" customHeight="1">
      <c r="A557" s="39"/>
      <c r="B557" s="40"/>
      <c r="C557" s="235" t="s">
        <v>815</v>
      </c>
      <c r="D557" s="235" t="s">
        <v>169</v>
      </c>
      <c r="E557" s="236" t="s">
        <v>816</v>
      </c>
      <c r="F557" s="237" t="s">
        <v>817</v>
      </c>
      <c r="G557" s="238" t="s">
        <v>818</v>
      </c>
      <c r="H557" s="307"/>
      <c r="I557" s="240"/>
      <c r="J557" s="241">
        <f>ROUND(I557*H557,2)</f>
        <v>0</v>
      </c>
      <c r="K557" s="242"/>
      <c r="L557" s="45"/>
      <c r="M557" s="243" t="s">
        <v>1</v>
      </c>
      <c r="N557" s="244" t="s">
        <v>42</v>
      </c>
      <c r="O557" s="92"/>
      <c r="P557" s="245">
        <f>O557*H557</f>
        <v>0</v>
      </c>
      <c r="Q557" s="245">
        <v>0</v>
      </c>
      <c r="R557" s="245">
        <f>Q557*H557</f>
        <v>0</v>
      </c>
      <c r="S557" s="245">
        <v>0</v>
      </c>
      <c r="T557" s="246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47" t="s">
        <v>251</v>
      </c>
      <c r="AT557" s="247" t="s">
        <v>169</v>
      </c>
      <c r="AU557" s="247" t="s">
        <v>87</v>
      </c>
      <c r="AY557" s="18" t="s">
        <v>167</v>
      </c>
      <c r="BE557" s="248">
        <f>IF(N557="základní",J557,0)</f>
        <v>0</v>
      </c>
      <c r="BF557" s="248">
        <f>IF(N557="snížená",J557,0)</f>
        <v>0</v>
      </c>
      <c r="BG557" s="248">
        <f>IF(N557="zákl. přenesená",J557,0)</f>
        <v>0</v>
      </c>
      <c r="BH557" s="248">
        <f>IF(N557="sníž. přenesená",J557,0)</f>
        <v>0</v>
      </c>
      <c r="BI557" s="248">
        <f>IF(N557="nulová",J557,0)</f>
        <v>0</v>
      </c>
      <c r="BJ557" s="18" t="s">
        <v>85</v>
      </c>
      <c r="BK557" s="248">
        <f>ROUND(I557*H557,2)</f>
        <v>0</v>
      </c>
      <c r="BL557" s="18" t="s">
        <v>251</v>
      </c>
      <c r="BM557" s="247" t="s">
        <v>819</v>
      </c>
    </row>
    <row r="558" s="12" customFormat="1" ht="22.8" customHeight="1">
      <c r="A558" s="12"/>
      <c r="B558" s="219"/>
      <c r="C558" s="220"/>
      <c r="D558" s="221" t="s">
        <v>76</v>
      </c>
      <c r="E558" s="233" t="s">
        <v>820</v>
      </c>
      <c r="F558" s="233" t="s">
        <v>821</v>
      </c>
      <c r="G558" s="220"/>
      <c r="H558" s="220"/>
      <c r="I558" s="223"/>
      <c r="J558" s="234">
        <f>BK558</f>
        <v>0</v>
      </c>
      <c r="K558" s="220"/>
      <c r="L558" s="225"/>
      <c r="M558" s="226"/>
      <c r="N558" s="227"/>
      <c r="O558" s="227"/>
      <c r="P558" s="228">
        <f>SUM(P559:P560)</f>
        <v>0</v>
      </c>
      <c r="Q558" s="227"/>
      <c r="R558" s="228">
        <f>SUM(R559:R560)</f>
        <v>0</v>
      </c>
      <c r="S558" s="227"/>
      <c r="T558" s="229">
        <f>SUM(T559:T560)</f>
        <v>0.730688</v>
      </c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R558" s="230" t="s">
        <v>87</v>
      </c>
      <c r="AT558" s="231" t="s">
        <v>76</v>
      </c>
      <c r="AU558" s="231" t="s">
        <v>85</v>
      </c>
      <c r="AY558" s="230" t="s">
        <v>167</v>
      </c>
      <c r="BK558" s="232">
        <f>SUM(BK559:BK560)</f>
        <v>0</v>
      </c>
    </row>
    <row r="559" s="2" customFormat="1" ht="24.15" customHeight="1">
      <c r="A559" s="39"/>
      <c r="B559" s="40"/>
      <c r="C559" s="235" t="s">
        <v>822</v>
      </c>
      <c r="D559" s="235" t="s">
        <v>169</v>
      </c>
      <c r="E559" s="236" t="s">
        <v>823</v>
      </c>
      <c r="F559" s="237" t="s">
        <v>824</v>
      </c>
      <c r="G559" s="238" t="s">
        <v>172</v>
      </c>
      <c r="H559" s="239">
        <v>228.34</v>
      </c>
      <c r="I559" s="240"/>
      <c r="J559" s="241">
        <f>ROUND(I559*H559,2)</f>
        <v>0</v>
      </c>
      <c r="K559" s="242"/>
      <c r="L559" s="45"/>
      <c r="M559" s="243" t="s">
        <v>1</v>
      </c>
      <c r="N559" s="244" t="s">
        <v>42</v>
      </c>
      <c r="O559" s="92"/>
      <c r="P559" s="245">
        <f>O559*H559</f>
        <v>0</v>
      </c>
      <c r="Q559" s="245">
        <v>0</v>
      </c>
      <c r="R559" s="245">
        <f>Q559*H559</f>
        <v>0</v>
      </c>
      <c r="S559" s="245">
        <v>0.0032000000000000002</v>
      </c>
      <c r="T559" s="246">
        <f>S559*H559</f>
        <v>0.730688</v>
      </c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R559" s="247" t="s">
        <v>251</v>
      </c>
      <c r="AT559" s="247" t="s">
        <v>169</v>
      </c>
      <c r="AU559" s="247" t="s">
        <v>87</v>
      </c>
      <c r="AY559" s="18" t="s">
        <v>167</v>
      </c>
      <c r="BE559" s="248">
        <f>IF(N559="základní",J559,0)</f>
        <v>0</v>
      </c>
      <c r="BF559" s="248">
        <f>IF(N559="snížená",J559,0)</f>
        <v>0</v>
      </c>
      <c r="BG559" s="248">
        <f>IF(N559="zákl. přenesená",J559,0)</f>
        <v>0</v>
      </c>
      <c r="BH559" s="248">
        <f>IF(N559="sníž. přenesená",J559,0)</f>
        <v>0</v>
      </c>
      <c r="BI559" s="248">
        <f>IF(N559="nulová",J559,0)</f>
        <v>0</v>
      </c>
      <c r="BJ559" s="18" t="s">
        <v>85</v>
      </c>
      <c r="BK559" s="248">
        <f>ROUND(I559*H559,2)</f>
        <v>0</v>
      </c>
      <c r="BL559" s="18" t="s">
        <v>251</v>
      </c>
      <c r="BM559" s="247" t="s">
        <v>825</v>
      </c>
    </row>
    <row r="560" s="2" customFormat="1" ht="24.15" customHeight="1">
      <c r="A560" s="39"/>
      <c r="B560" s="40"/>
      <c r="C560" s="235" t="s">
        <v>826</v>
      </c>
      <c r="D560" s="235" t="s">
        <v>169</v>
      </c>
      <c r="E560" s="236" t="s">
        <v>827</v>
      </c>
      <c r="F560" s="237" t="s">
        <v>828</v>
      </c>
      <c r="G560" s="238" t="s">
        <v>818</v>
      </c>
      <c r="H560" s="307"/>
      <c r="I560" s="240"/>
      <c r="J560" s="241">
        <f>ROUND(I560*H560,2)</f>
        <v>0</v>
      </c>
      <c r="K560" s="242"/>
      <c r="L560" s="45"/>
      <c r="M560" s="243" t="s">
        <v>1</v>
      </c>
      <c r="N560" s="244" t="s">
        <v>42</v>
      </c>
      <c r="O560" s="92"/>
      <c r="P560" s="245">
        <f>O560*H560</f>
        <v>0</v>
      </c>
      <c r="Q560" s="245">
        <v>0</v>
      </c>
      <c r="R560" s="245">
        <f>Q560*H560</f>
        <v>0</v>
      </c>
      <c r="S560" s="245">
        <v>0</v>
      </c>
      <c r="T560" s="246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47" t="s">
        <v>251</v>
      </c>
      <c r="AT560" s="247" t="s">
        <v>169</v>
      </c>
      <c r="AU560" s="247" t="s">
        <v>87</v>
      </c>
      <c r="AY560" s="18" t="s">
        <v>167</v>
      </c>
      <c r="BE560" s="248">
        <f>IF(N560="základní",J560,0)</f>
        <v>0</v>
      </c>
      <c r="BF560" s="248">
        <f>IF(N560="snížená",J560,0)</f>
        <v>0</v>
      </c>
      <c r="BG560" s="248">
        <f>IF(N560="zákl. přenesená",J560,0)</f>
        <v>0</v>
      </c>
      <c r="BH560" s="248">
        <f>IF(N560="sníž. přenesená",J560,0)</f>
        <v>0</v>
      </c>
      <c r="BI560" s="248">
        <f>IF(N560="nulová",J560,0)</f>
        <v>0</v>
      </c>
      <c r="BJ560" s="18" t="s">
        <v>85</v>
      </c>
      <c r="BK560" s="248">
        <f>ROUND(I560*H560,2)</f>
        <v>0</v>
      </c>
      <c r="BL560" s="18" t="s">
        <v>251</v>
      </c>
      <c r="BM560" s="247" t="s">
        <v>829</v>
      </c>
    </row>
    <row r="561" s="12" customFormat="1" ht="22.8" customHeight="1">
      <c r="A561" s="12"/>
      <c r="B561" s="219"/>
      <c r="C561" s="220"/>
      <c r="D561" s="221" t="s">
        <v>76</v>
      </c>
      <c r="E561" s="233" t="s">
        <v>830</v>
      </c>
      <c r="F561" s="233" t="s">
        <v>831</v>
      </c>
      <c r="G561" s="220"/>
      <c r="H561" s="220"/>
      <c r="I561" s="223"/>
      <c r="J561" s="234">
        <f>BK561</f>
        <v>0</v>
      </c>
      <c r="K561" s="220"/>
      <c r="L561" s="225"/>
      <c r="M561" s="226"/>
      <c r="N561" s="227"/>
      <c r="O561" s="227"/>
      <c r="P561" s="228">
        <f>SUM(P562:P571)</f>
        <v>0</v>
      </c>
      <c r="Q561" s="227"/>
      <c r="R561" s="228">
        <f>SUM(R562:R571)</f>
        <v>0.14868403999999996</v>
      </c>
      <c r="S561" s="227"/>
      <c r="T561" s="229">
        <f>SUM(T562:T571)</f>
        <v>1.210202</v>
      </c>
      <c r="U561" s="12"/>
      <c r="V561" s="12"/>
      <c r="W561" s="12"/>
      <c r="X561" s="12"/>
      <c r="Y561" s="12"/>
      <c r="Z561" s="12"/>
      <c r="AA561" s="12"/>
      <c r="AB561" s="12"/>
      <c r="AC561" s="12"/>
      <c r="AD561" s="12"/>
      <c r="AE561" s="12"/>
      <c r="AR561" s="230" t="s">
        <v>87</v>
      </c>
      <c r="AT561" s="231" t="s">
        <v>76</v>
      </c>
      <c r="AU561" s="231" t="s">
        <v>85</v>
      </c>
      <c r="AY561" s="230" t="s">
        <v>167</v>
      </c>
      <c r="BK561" s="232">
        <f>SUM(BK562:BK571)</f>
        <v>0</v>
      </c>
    </row>
    <row r="562" s="2" customFormat="1" ht="24.15" customHeight="1">
      <c r="A562" s="39"/>
      <c r="B562" s="40"/>
      <c r="C562" s="235" t="s">
        <v>832</v>
      </c>
      <c r="D562" s="235" t="s">
        <v>169</v>
      </c>
      <c r="E562" s="236" t="s">
        <v>833</v>
      </c>
      <c r="F562" s="237" t="s">
        <v>834</v>
      </c>
      <c r="G562" s="238" t="s">
        <v>172</v>
      </c>
      <c r="H562" s="239">
        <v>222.05000000000001</v>
      </c>
      <c r="I562" s="240"/>
      <c r="J562" s="241">
        <f>ROUND(I562*H562,2)</f>
        <v>0</v>
      </c>
      <c r="K562" s="242"/>
      <c r="L562" s="45"/>
      <c r="M562" s="243" t="s">
        <v>1</v>
      </c>
      <c r="N562" s="244" t="s">
        <v>42</v>
      </c>
      <c r="O562" s="92"/>
      <c r="P562" s="245">
        <f>O562*H562</f>
        <v>0</v>
      </c>
      <c r="Q562" s="245">
        <v>0</v>
      </c>
      <c r="R562" s="245">
        <f>Q562*H562</f>
        <v>0</v>
      </c>
      <c r="S562" s="245">
        <v>0</v>
      </c>
      <c r="T562" s="246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47" t="s">
        <v>251</v>
      </c>
      <c r="AT562" s="247" t="s">
        <v>169</v>
      </c>
      <c r="AU562" s="247" t="s">
        <v>87</v>
      </c>
      <c r="AY562" s="18" t="s">
        <v>167</v>
      </c>
      <c r="BE562" s="248">
        <f>IF(N562="základní",J562,0)</f>
        <v>0</v>
      </c>
      <c r="BF562" s="248">
        <f>IF(N562="snížená",J562,0)</f>
        <v>0</v>
      </c>
      <c r="BG562" s="248">
        <f>IF(N562="zákl. přenesená",J562,0)</f>
        <v>0</v>
      </c>
      <c r="BH562" s="248">
        <f>IF(N562="sníž. přenesená",J562,0)</f>
        <v>0</v>
      </c>
      <c r="BI562" s="248">
        <f>IF(N562="nulová",J562,0)</f>
        <v>0</v>
      </c>
      <c r="BJ562" s="18" t="s">
        <v>85</v>
      </c>
      <c r="BK562" s="248">
        <f>ROUND(I562*H562,2)</f>
        <v>0</v>
      </c>
      <c r="BL562" s="18" t="s">
        <v>251</v>
      </c>
      <c r="BM562" s="247" t="s">
        <v>835</v>
      </c>
    </row>
    <row r="563" s="2" customFormat="1" ht="24.15" customHeight="1">
      <c r="A563" s="39"/>
      <c r="B563" s="40"/>
      <c r="C563" s="272" t="s">
        <v>836</v>
      </c>
      <c r="D563" s="272" t="s">
        <v>211</v>
      </c>
      <c r="E563" s="273" t="s">
        <v>837</v>
      </c>
      <c r="F563" s="274" t="s">
        <v>838</v>
      </c>
      <c r="G563" s="275" t="s">
        <v>172</v>
      </c>
      <c r="H563" s="276">
        <v>21.440999999999999</v>
      </c>
      <c r="I563" s="277"/>
      <c r="J563" s="278">
        <f>ROUND(I563*H563,2)</f>
        <v>0</v>
      </c>
      <c r="K563" s="279"/>
      <c r="L563" s="280"/>
      <c r="M563" s="281" t="s">
        <v>1</v>
      </c>
      <c r="N563" s="282" t="s">
        <v>42</v>
      </c>
      <c r="O563" s="92"/>
      <c r="P563" s="245">
        <f>O563*H563</f>
        <v>0</v>
      </c>
      <c r="Q563" s="245">
        <v>0.0018</v>
      </c>
      <c r="R563" s="245">
        <f>Q563*H563</f>
        <v>0.038593799999999998</v>
      </c>
      <c r="S563" s="245">
        <v>0</v>
      </c>
      <c r="T563" s="246">
        <f>S563*H563</f>
        <v>0</v>
      </c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R563" s="247" t="s">
        <v>346</v>
      </c>
      <c r="AT563" s="247" t="s">
        <v>211</v>
      </c>
      <c r="AU563" s="247" t="s">
        <v>87</v>
      </c>
      <c r="AY563" s="18" t="s">
        <v>167</v>
      </c>
      <c r="BE563" s="248">
        <f>IF(N563="základní",J563,0)</f>
        <v>0</v>
      </c>
      <c r="BF563" s="248">
        <f>IF(N563="snížená",J563,0)</f>
        <v>0</v>
      </c>
      <c r="BG563" s="248">
        <f>IF(N563="zákl. přenesená",J563,0)</f>
        <v>0</v>
      </c>
      <c r="BH563" s="248">
        <f>IF(N563="sníž. přenesená",J563,0)</f>
        <v>0</v>
      </c>
      <c r="BI563" s="248">
        <f>IF(N563="nulová",J563,0)</f>
        <v>0</v>
      </c>
      <c r="BJ563" s="18" t="s">
        <v>85</v>
      </c>
      <c r="BK563" s="248">
        <f>ROUND(I563*H563,2)</f>
        <v>0</v>
      </c>
      <c r="BL563" s="18" t="s">
        <v>251</v>
      </c>
      <c r="BM563" s="247" t="s">
        <v>839</v>
      </c>
    </row>
    <row r="564" s="13" customFormat="1">
      <c r="A564" s="13"/>
      <c r="B564" s="249"/>
      <c r="C564" s="250"/>
      <c r="D564" s="251" t="s">
        <v>175</v>
      </c>
      <c r="E564" s="252" t="s">
        <v>1</v>
      </c>
      <c r="F564" s="253" t="s">
        <v>840</v>
      </c>
      <c r="G564" s="250"/>
      <c r="H564" s="254">
        <v>20.420000000000002</v>
      </c>
      <c r="I564" s="255"/>
      <c r="J564" s="250"/>
      <c r="K564" s="250"/>
      <c r="L564" s="256"/>
      <c r="M564" s="257"/>
      <c r="N564" s="258"/>
      <c r="O564" s="258"/>
      <c r="P564" s="258"/>
      <c r="Q564" s="258"/>
      <c r="R564" s="258"/>
      <c r="S564" s="258"/>
      <c r="T564" s="259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60" t="s">
        <v>175</v>
      </c>
      <c r="AU564" s="260" t="s">
        <v>87</v>
      </c>
      <c r="AV564" s="13" t="s">
        <v>87</v>
      </c>
      <c r="AW564" s="13" t="s">
        <v>34</v>
      </c>
      <c r="AX564" s="13" t="s">
        <v>85</v>
      </c>
      <c r="AY564" s="260" t="s">
        <v>167</v>
      </c>
    </row>
    <row r="565" s="13" customFormat="1">
      <c r="A565" s="13"/>
      <c r="B565" s="249"/>
      <c r="C565" s="250"/>
      <c r="D565" s="251" t="s">
        <v>175</v>
      </c>
      <c r="E565" s="250"/>
      <c r="F565" s="253" t="s">
        <v>841</v>
      </c>
      <c r="G565" s="250"/>
      <c r="H565" s="254">
        <v>21.440999999999999</v>
      </c>
      <c r="I565" s="255"/>
      <c r="J565" s="250"/>
      <c r="K565" s="250"/>
      <c r="L565" s="256"/>
      <c r="M565" s="257"/>
      <c r="N565" s="258"/>
      <c r="O565" s="258"/>
      <c r="P565" s="258"/>
      <c r="Q565" s="258"/>
      <c r="R565" s="258"/>
      <c r="S565" s="258"/>
      <c r="T565" s="259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60" t="s">
        <v>175</v>
      </c>
      <c r="AU565" s="260" t="s">
        <v>87</v>
      </c>
      <c r="AV565" s="13" t="s">
        <v>87</v>
      </c>
      <c r="AW565" s="13" t="s">
        <v>4</v>
      </c>
      <c r="AX565" s="13" t="s">
        <v>85</v>
      </c>
      <c r="AY565" s="260" t="s">
        <v>167</v>
      </c>
    </row>
    <row r="566" s="2" customFormat="1" ht="24.15" customHeight="1">
      <c r="A566" s="39"/>
      <c r="B566" s="40"/>
      <c r="C566" s="272" t="s">
        <v>842</v>
      </c>
      <c r="D566" s="272" t="s">
        <v>211</v>
      </c>
      <c r="E566" s="273" t="s">
        <v>843</v>
      </c>
      <c r="F566" s="274" t="s">
        <v>844</v>
      </c>
      <c r="G566" s="275" t="s">
        <v>172</v>
      </c>
      <c r="H566" s="276">
        <v>211.71199999999999</v>
      </c>
      <c r="I566" s="277"/>
      <c r="J566" s="278">
        <f>ROUND(I566*H566,2)</f>
        <v>0</v>
      </c>
      <c r="K566" s="279"/>
      <c r="L566" s="280"/>
      <c r="M566" s="281" t="s">
        <v>1</v>
      </c>
      <c r="N566" s="282" t="s">
        <v>42</v>
      </c>
      <c r="O566" s="92"/>
      <c r="P566" s="245">
        <f>O566*H566</f>
        <v>0</v>
      </c>
      <c r="Q566" s="245">
        <v>0.00051999999999999995</v>
      </c>
      <c r="R566" s="245">
        <f>Q566*H566</f>
        <v>0.11009023999999998</v>
      </c>
      <c r="S566" s="245">
        <v>0</v>
      </c>
      <c r="T566" s="246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47" t="s">
        <v>346</v>
      </c>
      <c r="AT566" s="247" t="s">
        <v>211</v>
      </c>
      <c r="AU566" s="247" t="s">
        <v>87</v>
      </c>
      <c r="AY566" s="18" t="s">
        <v>167</v>
      </c>
      <c r="BE566" s="248">
        <f>IF(N566="základní",J566,0)</f>
        <v>0</v>
      </c>
      <c r="BF566" s="248">
        <f>IF(N566="snížená",J566,0)</f>
        <v>0</v>
      </c>
      <c r="BG566" s="248">
        <f>IF(N566="zákl. přenesená",J566,0)</f>
        <v>0</v>
      </c>
      <c r="BH566" s="248">
        <f>IF(N566="sníž. přenesená",J566,0)</f>
        <v>0</v>
      </c>
      <c r="BI566" s="248">
        <f>IF(N566="nulová",J566,0)</f>
        <v>0</v>
      </c>
      <c r="BJ566" s="18" t="s">
        <v>85</v>
      </c>
      <c r="BK566" s="248">
        <f>ROUND(I566*H566,2)</f>
        <v>0</v>
      </c>
      <c r="BL566" s="18" t="s">
        <v>251</v>
      </c>
      <c r="BM566" s="247" t="s">
        <v>845</v>
      </c>
    </row>
    <row r="567" s="15" customFormat="1">
      <c r="A567" s="15"/>
      <c r="B567" s="283"/>
      <c r="C567" s="284"/>
      <c r="D567" s="251" t="s">
        <v>175</v>
      </c>
      <c r="E567" s="285" t="s">
        <v>1</v>
      </c>
      <c r="F567" s="286" t="s">
        <v>301</v>
      </c>
      <c r="G567" s="284"/>
      <c r="H567" s="285" t="s">
        <v>1</v>
      </c>
      <c r="I567" s="287"/>
      <c r="J567" s="284"/>
      <c r="K567" s="284"/>
      <c r="L567" s="288"/>
      <c r="M567" s="289"/>
      <c r="N567" s="290"/>
      <c r="O567" s="290"/>
      <c r="P567" s="290"/>
      <c r="Q567" s="290"/>
      <c r="R567" s="290"/>
      <c r="S567" s="290"/>
      <c r="T567" s="291"/>
      <c r="U567" s="15"/>
      <c r="V567" s="15"/>
      <c r="W567" s="15"/>
      <c r="X567" s="15"/>
      <c r="Y567" s="15"/>
      <c r="Z567" s="15"/>
      <c r="AA567" s="15"/>
      <c r="AB567" s="15"/>
      <c r="AC567" s="15"/>
      <c r="AD567" s="15"/>
      <c r="AE567" s="15"/>
      <c r="AT567" s="292" t="s">
        <v>175</v>
      </c>
      <c r="AU567" s="292" t="s">
        <v>87</v>
      </c>
      <c r="AV567" s="15" t="s">
        <v>85</v>
      </c>
      <c r="AW567" s="15" t="s">
        <v>34</v>
      </c>
      <c r="AX567" s="15" t="s">
        <v>77</v>
      </c>
      <c r="AY567" s="292" t="s">
        <v>167</v>
      </c>
    </row>
    <row r="568" s="13" customFormat="1">
      <c r="A568" s="13"/>
      <c r="B568" s="249"/>
      <c r="C568" s="250"/>
      <c r="D568" s="251" t="s">
        <v>175</v>
      </c>
      <c r="E568" s="252" t="s">
        <v>1</v>
      </c>
      <c r="F568" s="253" t="s">
        <v>694</v>
      </c>
      <c r="G568" s="250"/>
      <c r="H568" s="254">
        <v>201.63</v>
      </c>
      <c r="I568" s="255"/>
      <c r="J568" s="250"/>
      <c r="K568" s="250"/>
      <c r="L568" s="256"/>
      <c r="M568" s="257"/>
      <c r="N568" s="258"/>
      <c r="O568" s="258"/>
      <c r="P568" s="258"/>
      <c r="Q568" s="258"/>
      <c r="R568" s="258"/>
      <c r="S568" s="258"/>
      <c r="T568" s="259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60" t="s">
        <v>175</v>
      </c>
      <c r="AU568" s="260" t="s">
        <v>87</v>
      </c>
      <c r="AV568" s="13" t="s">
        <v>87</v>
      </c>
      <c r="AW568" s="13" t="s">
        <v>34</v>
      </c>
      <c r="AX568" s="13" t="s">
        <v>85</v>
      </c>
      <c r="AY568" s="260" t="s">
        <v>167</v>
      </c>
    </row>
    <row r="569" s="13" customFormat="1">
      <c r="A569" s="13"/>
      <c r="B569" s="249"/>
      <c r="C569" s="250"/>
      <c r="D569" s="251" t="s">
        <v>175</v>
      </c>
      <c r="E569" s="250"/>
      <c r="F569" s="253" t="s">
        <v>846</v>
      </c>
      <c r="G569" s="250"/>
      <c r="H569" s="254">
        <v>211.71199999999999</v>
      </c>
      <c r="I569" s="255"/>
      <c r="J569" s="250"/>
      <c r="K569" s="250"/>
      <c r="L569" s="256"/>
      <c r="M569" s="257"/>
      <c r="N569" s="258"/>
      <c r="O569" s="258"/>
      <c r="P569" s="258"/>
      <c r="Q569" s="258"/>
      <c r="R569" s="258"/>
      <c r="S569" s="258"/>
      <c r="T569" s="259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60" t="s">
        <v>175</v>
      </c>
      <c r="AU569" s="260" t="s">
        <v>87</v>
      </c>
      <c r="AV569" s="13" t="s">
        <v>87</v>
      </c>
      <c r="AW569" s="13" t="s">
        <v>4</v>
      </c>
      <c r="AX569" s="13" t="s">
        <v>85</v>
      </c>
      <c r="AY569" s="260" t="s">
        <v>167</v>
      </c>
    </row>
    <row r="570" s="2" customFormat="1" ht="33" customHeight="1">
      <c r="A570" s="39"/>
      <c r="B570" s="40"/>
      <c r="C570" s="235" t="s">
        <v>847</v>
      </c>
      <c r="D570" s="235" t="s">
        <v>169</v>
      </c>
      <c r="E570" s="236" t="s">
        <v>848</v>
      </c>
      <c r="F570" s="237" t="s">
        <v>849</v>
      </c>
      <c r="G570" s="238" t="s">
        <v>172</v>
      </c>
      <c r="H570" s="239">
        <v>228.34</v>
      </c>
      <c r="I570" s="240"/>
      <c r="J570" s="241">
        <f>ROUND(I570*H570,2)</f>
        <v>0</v>
      </c>
      <c r="K570" s="242"/>
      <c r="L570" s="45"/>
      <c r="M570" s="243" t="s">
        <v>1</v>
      </c>
      <c r="N570" s="244" t="s">
        <v>42</v>
      </c>
      <c r="O570" s="92"/>
      <c r="P570" s="245">
        <f>O570*H570</f>
        <v>0</v>
      </c>
      <c r="Q570" s="245">
        <v>0</v>
      </c>
      <c r="R570" s="245">
        <f>Q570*H570</f>
        <v>0</v>
      </c>
      <c r="S570" s="245">
        <v>0.0053</v>
      </c>
      <c r="T570" s="246">
        <f>S570*H570</f>
        <v>1.210202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47" t="s">
        <v>251</v>
      </c>
      <c r="AT570" s="247" t="s">
        <v>169</v>
      </c>
      <c r="AU570" s="247" t="s">
        <v>87</v>
      </c>
      <c r="AY570" s="18" t="s">
        <v>167</v>
      </c>
      <c r="BE570" s="248">
        <f>IF(N570="základní",J570,0)</f>
        <v>0</v>
      </c>
      <c r="BF570" s="248">
        <f>IF(N570="snížená",J570,0)</f>
        <v>0</v>
      </c>
      <c r="BG570" s="248">
        <f>IF(N570="zákl. přenesená",J570,0)</f>
        <v>0</v>
      </c>
      <c r="BH570" s="248">
        <f>IF(N570="sníž. přenesená",J570,0)</f>
        <v>0</v>
      </c>
      <c r="BI570" s="248">
        <f>IF(N570="nulová",J570,0)</f>
        <v>0</v>
      </c>
      <c r="BJ570" s="18" t="s">
        <v>85</v>
      </c>
      <c r="BK570" s="248">
        <f>ROUND(I570*H570,2)</f>
        <v>0</v>
      </c>
      <c r="BL570" s="18" t="s">
        <v>251</v>
      </c>
      <c r="BM570" s="247" t="s">
        <v>850</v>
      </c>
    </row>
    <row r="571" s="2" customFormat="1" ht="24.15" customHeight="1">
      <c r="A571" s="39"/>
      <c r="B571" s="40"/>
      <c r="C571" s="235" t="s">
        <v>851</v>
      </c>
      <c r="D571" s="235" t="s">
        <v>169</v>
      </c>
      <c r="E571" s="236" t="s">
        <v>852</v>
      </c>
      <c r="F571" s="237" t="s">
        <v>853</v>
      </c>
      <c r="G571" s="238" t="s">
        <v>818</v>
      </c>
      <c r="H571" s="307"/>
      <c r="I571" s="240"/>
      <c r="J571" s="241">
        <f>ROUND(I571*H571,2)</f>
        <v>0</v>
      </c>
      <c r="K571" s="242"/>
      <c r="L571" s="45"/>
      <c r="M571" s="243" t="s">
        <v>1</v>
      </c>
      <c r="N571" s="244" t="s">
        <v>42</v>
      </c>
      <c r="O571" s="92"/>
      <c r="P571" s="245">
        <f>O571*H571</f>
        <v>0</v>
      </c>
      <c r="Q571" s="245">
        <v>0</v>
      </c>
      <c r="R571" s="245">
        <f>Q571*H571</f>
        <v>0</v>
      </c>
      <c r="S571" s="245">
        <v>0</v>
      </c>
      <c r="T571" s="246">
        <f>S571*H571</f>
        <v>0</v>
      </c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R571" s="247" t="s">
        <v>251</v>
      </c>
      <c r="AT571" s="247" t="s">
        <v>169</v>
      </c>
      <c r="AU571" s="247" t="s">
        <v>87</v>
      </c>
      <c r="AY571" s="18" t="s">
        <v>167</v>
      </c>
      <c r="BE571" s="248">
        <f>IF(N571="základní",J571,0)</f>
        <v>0</v>
      </c>
      <c r="BF571" s="248">
        <f>IF(N571="snížená",J571,0)</f>
        <v>0</v>
      </c>
      <c r="BG571" s="248">
        <f>IF(N571="zákl. přenesená",J571,0)</f>
        <v>0</v>
      </c>
      <c r="BH571" s="248">
        <f>IF(N571="sníž. přenesená",J571,0)</f>
        <v>0</v>
      </c>
      <c r="BI571" s="248">
        <f>IF(N571="nulová",J571,0)</f>
        <v>0</v>
      </c>
      <c r="BJ571" s="18" t="s">
        <v>85</v>
      </c>
      <c r="BK571" s="248">
        <f>ROUND(I571*H571,2)</f>
        <v>0</v>
      </c>
      <c r="BL571" s="18" t="s">
        <v>251</v>
      </c>
      <c r="BM571" s="247" t="s">
        <v>854</v>
      </c>
    </row>
    <row r="572" s="12" customFormat="1" ht="22.8" customHeight="1">
      <c r="A572" s="12"/>
      <c r="B572" s="219"/>
      <c r="C572" s="220"/>
      <c r="D572" s="221" t="s">
        <v>76</v>
      </c>
      <c r="E572" s="233" t="s">
        <v>855</v>
      </c>
      <c r="F572" s="233" t="s">
        <v>856</v>
      </c>
      <c r="G572" s="220"/>
      <c r="H572" s="220"/>
      <c r="I572" s="223"/>
      <c r="J572" s="234">
        <f>BK572</f>
        <v>0</v>
      </c>
      <c r="K572" s="220"/>
      <c r="L572" s="225"/>
      <c r="M572" s="226"/>
      <c r="N572" s="227"/>
      <c r="O572" s="227"/>
      <c r="P572" s="228">
        <f>SUM(P573:P588)</f>
        <v>0</v>
      </c>
      <c r="Q572" s="227"/>
      <c r="R572" s="228">
        <f>SUM(R573:R588)</f>
        <v>1.2222557600000001</v>
      </c>
      <c r="S572" s="227"/>
      <c r="T572" s="229">
        <f>SUM(T573:T588)</f>
        <v>0</v>
      </c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R572" s="230" t="s">
        <v>87</v>
      </c>
      <c r="AT572" s="231" t="s">
        <v>76</v>
      </c>
      <c r="AU572" s="231" t="s">
        <v>85</v>
      </c>
      <c r="AY572" s="230" t="s">
        <v>167</v>
      </c>
      <c r="BK572" s="232">
        <f>SUM(BK573:BK588)</f>
        <v>0</v>
      </c>
    </row>
    <row r="573" s="2" customFormat="1" ht="33" customHeight="1">
      <c r="A573" s="39"/>
      <c r="B573" s="40"/>
      <c r="C573" s="235" t="s">
        <v>857</v>
      </c>
      <c r="D573" s="235" t="s">
        <v>169</v>
      </c>
      <c r="E573" s="236" t="s">
        <v>858</v>
      </c>
      <c r="F573" s="237" t="s">
        <v>859</v>
      </c>
      <c r="G573" s="238" t="s">
        <v>172</v>
      </c>
      <c r="H573" s="239">
        <v>3.4649999999999999</v>
      </c>
      <c r="I573" s="240"/>
      <c r="J573" s="241">
        <f>ROUND(I573*H573,2)</f>
        <v>0</v>
      </c>
      <c r="K573" s="242"/>
      <c r="L573" s="45"/>
      <c r="M573" s="243" t="s">
        <v>1</v>
      </c>
      <c r="N573" s="244" t="s">
        <v>42</v>
      </c>
      <c r="O573" s="92"/>
      <c r="P573" s="245">
        <f>O573*H573</f>
        <v>0</v>
      </c>
      <c r="Q573" s="245">
        <v>0.01355</v>
      </c>
      <c r="R573" s="245">
        <f>Q573*H573</f>
        <v>0.046950749999999999</v>
      </c>
      <c r="S573" s="245">
        <v>0</v>
      </c>
      <c r="T573" s="246">
        <f>S573*H573</f>
        <v>0</v>
      </c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R573" s="247" t="s">
        <v>251</v>
      </c>
      <c r="AT573" s="247" t="s">
        <v>169</v>
      </c>
      <c r="AU573" s="247" t="s">
        <v>87</v>
      </c>
      <c r="AY573" s="18" t="s">
        <v>167</v>
      </c>
      <c r="BE573" s="248">
        <f>IF(N573="základní",J573,0)</f>
        <v>0</v>
      </c>
      <c r="BF573" s="248">
        <f>IF(N573="snížená",J573,0)</f>
        <v>0</v>
      </c>
      <c r="BG573" s="248">
        <f>IF(N573="zákl. přenesená",J573,0)</f>
        <v>0</v>
      </c>
      <c r="BH573" s="248">
        <f>IF(N573="sníž. přenesená",J573,0)</f>
        <v>0</v>
      </c>
      <c r="BI573" s="248">
        <f>IF(N573="nulová",J573,0)</f>
        <v>0</v>
      </c>
      <c r="BJ573" s="18" t="s">
        <v>85</v>
      </c>
      <c r="BK573" s="248">
        <f>ROUND(I573*H573,2)</f>
        <v>0</v>
      </c>
      <c r="BL573" s="18" t="s">
        <v>251</v>
      </c>
      <c r="BM573" s="247" t="s">
        <v>860</v>
      </c>
    </row>
    <row r="574" s="15" customFormat="1">
      <c r="A574" s="15"/>
      <c r="B574" s="283"/>
      <c r="C574" s="284"/>
      <c r="D574" s="251" t="s">
        <v>175</v>
      </c>
      <c r="E574" s="285" t="s">
        <v>1</v>
      </c>
      <c r="F574" s="286" t="s">
        <v>301</v>
      </c>
      <c r="G574" s="284"/>
      <c r="H574" s="285" t="s">
        <v>1</v>
      </c>
      <c r="I574" s="287"/>
      <c r="J574" s="284"/>
      <c r="K574" s="284"/>
      <c r="L574" s="288"/>
      <c r="M574" s="289"/>
      <c r="N574" s="290"/>
      <c r="O574" s="290"/>
      <c r="P574" s="290"/>
      <c r="Q574" s="290"/>
      <c r="R574" s="290"/>
      <c r="S574" s="290"/>
      <c r="T574" s="291"/>
      <c r="U574" s="15"/>
      <c r="V574" s="15"/>
      <c r="W574" s="15"/>
      <c r="X574" s="15"/>
      <c r="Y574" s="15"/>
      <c r="Z574" s="15"/>
      <c r="AA574" s="15"/>
      <c r="AB574" s="15"/>
      <c r="AC574" s="15"/>
      <c r="AD574" s="15"/>
      <c r="AE574" s="15"/>
      <c r="AT574" s="292" t="s">
        <v>175</v>
      </c>
      <c r="AU574" s="292" t="s">
        <v>87</v>
      </c>
      <c r="AV574" s="15" t="s">
        <v>85</v>
      </c>
      <c r="AW574" s="15" t="s">
        <v>34</v>
      </c>
      <c r="AX574" s="15" t="s">
        <v>77</v>
      </c>
      <c r="AY574" s="292" t="s">
        <v>167</v>
      </c>
    </row>
    <row r="575" s="13" customFormat="1">
      <c r="A575" s="13"/>
      <c r="B575" s="249"/>
      <c r="C575" s="250"/>
      <c r="D575" s="251" t="s">
        <v>175</v>
      </c>
      <c r="E575" s="252" t="s">
        <v>1</v>
      </c>
      <c r="F575" s="253" t="s">
        <v>861</v>
      </c>
      <c r="G575" s="250"/>
      <c r="H575" s="254">
        <v>3.4649999999999999</v>
      </c>
      <c r="I575" s="255"/>
      <c r="J575" s="250"/>
      <c r="K575" s="250"/>
      <c r="L575" s="256"/>
      <c r="M575" s="257"/>
      <c r="N575" s="258"/>
      <c r="O575" s="258"/>
      <c r="P575" s="258"/>
      <c r="Q575" s="258"/>
      <c r="R575" s="258"/>
      <c r="S575" s="258"/>
      <c r="T575" s="259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60" t="s">
        <v>175</v>
      </c>
      <c r="AU575" s="260" t="s">
        <v>87</v>
      </c>
      <c r="AV575" s="13" t="s">
        <v>87</v>
      </c>
      <c r="AW575" s="13" t="s">
        <v>34</v>
      </c>
      <c r="AX575" s="13" t="s">
        <v>85</v>
      </c>
      <c r="AY575" s="260" t="s">
        <v>167</v>
      </c>
    </row>
    <row r="576" s="2" customFormat="1" ht="16.5" customHeight="1">
      <c r="A576" s="39"/>
      <c r="B576" s="40"/>
      <c r="C576" s="235" t="s">
        <v>862</v>
      </c>
      <c r="D576" s="235" t="s">
        <v>169</v>
      </c>
      <c r="E576" s="236" t="s">
        <v>863</v>
      </c>
      <c r="F576" s="237" t="s">
        <v>864</v>
      </c>
      <c r="G576" s="238" t="s">
        <v>172</v>
      </c>
      <c r="H576" s="239">
        <v>3.4649999999999999</v>
      </c>
      <c r="I576" s="240"/>
      <c r="J576" s="241">
        <f>ROUND(I576*H576,2)</f>
        <v>0</v>
      </c>
      <c r="K576" s="242"/>
      <c r="L576" s="45"/>
      <c r="M576" s="243" t="s">
        <v>1</v>
      </c>
      <c r="N576" s="244" t="s">
        <v>42</v>
      </c>
      <c r="O576" s="92"/>
      <c r="P576" s="245">
        <f>O576*H576</f>
        <v>0</v>
      </c>
      <c r="Q576" s="245">
        <v>0.00010000000000000001</v>
      </c>
      <c r="R576" s="245">
        <f>Q576*H576</f>
        <v>0.00034650000000000002</v>
      </c>
      <c r="S576" s="245">
        <v>0</v>
      </c>
      <c r="T576" s="246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47" t="s">
        <v>251</v>
      </c>
      <c r="AT576" s="247" t="s">
        <v>169</v>
      </c>
      <c r="AU576" s="247" t="s">
        <v>87</v>
      </c>
      <c r="AY576" s="18" t="s">
        <v>167</v>
      </c>
      <c r="BE576" s="248">
        <f>IF(N576="základní",J576,0)</f>
        <v>0</v>
      </c>
      <c r="BF576" s="248">
        <f>IF(N576="snížená",J576,0)</f>
        <v>0</v>
      </c>
      <c r="BG576" s="248">
        <f>IF(N576="zákl. přenesená",J576,0)</f>
        <v>0</v>
      </c>
      <c r="BH576" s="248">
        <f>IF(N576="sníž. přenesená",J576,0)</f>
        <v>0</v>
      </c>
      <c r="BI576" s="248">
        <f>IF(N576="nulová",J576,0)</f>
        <v>0</v>
      </c>
      <c r="BJ576" s="18" t="s">
        <v>85</v>
      </c>
      <c r="BK576" s="248">
        <f>ROUND(I576*H576,2)</f>
        <v>0</v>
      </c>
      <c r="BL576" s="18" t="s">
        <v>251</v>
      </c>
      <c r="BM576" s="247" t="s">
        <v>865</v>
      </c>
    </row>
    <row r="577" s="2" customFormat="1" ht="24.15" customHeight="1">
      <c r="A577" s="39"/>
      <c r="B577" s="40"/>
      <c r="C577" s="235" t="s">
        <v>866</v>
      </c>
      <c r="D577" s="235" t="s">
        <v>169</v>
      </c>
      <c r="E577" s="236" t="s">
        <v>867</v>
      </c>
      <c r="F577" s="237" t="s">
        <v>868</v>
      </c>
      <c r="G577" s="238" t="s">
        <v>172</v>
      </c>
      <c r="H577" s="239">
        <v>73.640000000000001</v>
      </c>
      <c r="I577" s="240"/>
      <c r="J577" s="241">
        <f>ROUND(I577*H577,2)</f>
        <v>0</v>
      </c>
      <c r="K577" s="242"/>
      <c r="L577" s="45"/>
      <c r="M577" s="243" t="s">
        <v>1</v>
      </c>
      <c r="N577" s="244" t="s">
        <v>42</v>
      </c>
      <c r="O577" s="92"/>
      <c r="P577" s="245">
        <f>O577*H577</f>
        <v>0</v>
      </c>
      <c r="Q577" s="245">
        <v>0.01525</v>
      </c>
      <c r="R577" s="245">
        <f>Q577*H577</f>
        <v>1.1230100000000001</v>
      </c>
      <c r="S577" s="245">
        <v>0</v>
      </c>
      <c r="T577" s="246">
        <f>S577*H577</f>
        <v>0</v>
      </c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R577" s="247" t="s">
        <v>251</v>
      </c>
      <c r="AT577" s="247" t="s">
        <v>169</v>
      </c>
      <c r="AU577" s="247" t="s">
        <v>87</v>
      </c>
      <c r="AY577" s="18" t="s">
        <v>167</v>
      </c>
      <c r="BE577" s="248">
        <f>IF(N577="základní",J577,0)</f>
        <v>0</v>
      </c>
      <c r="BF577" s="248">
        <f>IF(N577="snížená",J577,0)</f>
        <v>0</v>
      </c>
      <c r="BG577" s="248">
        <f>IF(N577="zákl. přenesená",J577,0)</f>
        <v>0</v>
      </c>
      <c r="BH577" s="248">
        <f>IF(N577="sníž. přenesená",J577,0)</f>
        <v>0</v>
      </c>
      <c r="BI577" s="248">
        <f>IF(N577="nulová",J577,0)</f>
        <v>0</v>
      </c>
      <c r="BJ577" s="18" t="s">
        <v>85</v>
      </c>
      <c r="BK577" s="248">
        <f>ROUND(I577*H577,2)</f>
        <v>0</v>
      </c>
      <c r="BL577" s="18" t="s">
        <v>251</v>
      </c>
      <c r="BM577" s="247" t="s">
        <v>869</v>
      </c>
    </row>
    <row r="578" s="15" customFormat="1">
      <c r="A578" s="15"/>
      <c r="B578" s="283"/>
      <c r="C578" s="284"/>
      <c r="D578" s="251" t="s">
        <v>175</v>
      </c>
      <c r="E578" s="285" t="s">
        <v>1</v>
      </c>
      <c r="F578" s="286" t="s">
        <v>299</v>
      </c>
      <c r="G578" s="284"/>
      <c r="H578" s="285" t="s">
        <v>1</v>
      </c>
      <c r="I578" s="287"/>
      <c r="J578" s="284"/>
      <c r="K578" s="284"/>
      <c r="L578" s="288"/>
      <c r="M578" s="289"/>
      <c r="N578" s="290"/>
      <c r="O578" s="290"/>
      <c r="P578" s="290"/>
      <c r="Q578" s="290"/>
      <c r="R578" s="290"/>
      <c r="S578" s="290"/>
      <c r="T578" s="291"/>
      <c r="U578" s="15"/>
      <c r="V578" s="15"/>
      <c r="W578" s="15"/>
      <c r="X578" s="15"/>
      <c r="Y578" s="15"/>
      <c r="Z578" s="15"/>
      <c r="AA578" s="15"/>
      <c r="AB578" s="15"/>
      <c r="AC578" s="15"/>
      <c r="AD578" s="15"/>
      <c r="AE578" s="15"/>
      <c r="AT578" s="292" t="s">
        <v>175</v>
      </c>
      <c r="AU578" s="292" t="s">
        <v>87</v>
      </c>
      <c r="AV578" s="15" t="s">
        <v>85</v>
      </c>
      <c r="AW578" s="15" t="s">
        <v>34</v>
      </c>
      <c r="AX578" s="15" t="s">
        <v>77</v>
      </c>
      <c r="AY578" s="292" t="s">
        <v>167</v>
      </c>
    </row>
    <row r="579" s="13" customFormat="1">
      <c r="A579" s="13"/>
      <c r="B579" s="249"/>
      <c r="C579" s="250"/>
      <c r="D579" s="251" t="s">
        <v>175</v>
      </c>
      <c r="E579" s="252" t="s">
        <v>1</v>
      </c>
      <c r="F579" s="253" t="s">
        <v>870</v>
      </c>
      <c r="G579" s="250"/>
      <c r="H579" s="254">
        <v>12.880000000000001</v>
      </c>
      <c r="I579" s="255"/>
      <c r="J579" s="250"/>
      <c r="K579" s="250"/>
      <c r="L579" s="256"/>
      <c r="M579" s="257"/>
      <c r="N579" s="258"/>
      <c r="O579" s="258"/>
      <c r="P579" s="258"/>
      <c r="Q579" s="258"/>
      <c r="R579" s="258"/>
      <c r="S579" s="258"/>
      <c r="T579" s="259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60" t="s">
        <v>175</v>
      </c>
      <c r="AU579" s="260" t="s">
        <v>87</v>
      </c>
      <c r="AV579" s="13" t="s">
        <v>87</v>
      </c>
      <c r="AW579" s="13" t="s">
        <v>34</v>
      </c>
      <c r="AX579" s="13" t="s">
        <v>77</v>
      </c>
      <c r="AY579" s="260" t="s">
        <v>167</v>
      </c>
    </row>
    <row r="580" s="15" customFormat="1">
      <c r="A580" s="15"/>
      <c r="B580" s="283"/>
      <c r="C580" s="284"/>
      <c r="D580" s="251" t="s">
        <v>175</v>
      </c>
      <c r="E580" s="285" t="s">
        <v>1</v>
      </c>
      <c r="F580" s="286" t="s">
        <v>301</v>
      </c>
      <c r="G580" s="284"/>
      <c r="H580" s="285" t="s">
        <v>1</v>
      </c>
      <c r="I580" s="287"/>
      <c r="J580" s="284"/>
      <c r="K580" s="284"/>
      <c r="L580" s="288"/>
      <c r="M580" s="289"/>
      <c r="N580" s="290"/>
      <c r="O580" s="290"/>
      <c r="P580" s="290"/>
      <c r="Q580" s="290"/>
      <c r="R580" s="290"/>
      <c r="S580" s="290"/>
      <c r="T580" s="291"/>
      <c r="U580" s="15"/>
      <c r="V580" s="15"/>
      <c r="W580" s="15"/>
      <c r="X580" s="15"/>
      <c r="Y580" s="15"/>
      <c r="Z580" s="15"/>
      <c r="AA580" s="15"/>
      <c r="AB580" s="15"/>
      <c r="AC580" s="15"/>
      <c r="AD580" s="15"/>
      <c r="AE580" s="15"/>
      <c r="AT580" s="292" t="s">
        <v>175</v>
      </c>
      <c r="AU580" s="292" t="s">
        <v>87</v>
      </c>
      <c r="AV580" s="15" t="s">
        <v>85</v>
      </c>
      <c r="AW580" s="15" t="s">
        <v>34</v>
      </c>
      <c r="AX580" s="15" t="s">
        <v>77</v>
      </c>
      <c r="AY580" s="292" t="s">
        <v>167</v>
      </c>
    </row>
    <row r="581" s="13" customFormat="1">
      <c r="A581" s="13"/>
      <c r="B581" s="249"/>
      <c r="C581" s="250"/>
      <c r="D581" s="251" t="s">
        <v>175</v>
      </c>
      <c r="E581" s="252" t="s">
        <v>1</v>
      </c>
      <c r="F581" s="253" t="s">
        <v>871</v>
      </c>
      <c r="G581" s="250"/>
      <c r="H581" s="254">
        <v>60.759999999999998</v>
      </c>
      <c r="I581" s="255"/>
      <c r="J581" s="250"/>
      <c r="K581" s="250"/>
      <c r="L581" s="256"/>
      <c r="M581" s="257"/>
      <c r="N581" s="258"/>
      <c r="O581" s="258"/>
      <c r="P581" s="258"/>
      <c r="Q581" s="258"/>
      <c r="R581" s="258"/>
      <c r="S581" s="258"/>
      <c r="T581" s="259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60" t="s">
        <v>175</v>
      </c>
      <c r="AU581" s="260" t="s">
        <v>87</v>
      </c>
      <c r="AV581" s="13" t="s">
        <v>87</v>
      </c>
      <c r="AW581" s="13" t="s">
        <v>34</v>
      </c>
      <c r="AX581" s="13" t="s">
        <v>77</v>
      </c>
      <c r="AY581" s="260" t="s">
        <v>167</v>
      </c>
    </row>
    <row r="582" s="14" customFormat="1">
      <c r="A582" s="14"/>
      <c r="B582" s="261"/>
      <c r="C582" s="262"/>
      <c r="D582" s="251" t="s">
        <v>175</v>
      </c>
      <c r="E582" s="263" t="s">
        <v>1</v>
      </c>
      <c r="F582" s="264" t="s">
        <v>187</v>
      </c>
      <c r="G582" s="262"/>
      <c r="H582" s="265">
        <v>73.640000000000001</v>
      </c>
      <c r="I582" s="266"/>
      <c r="J582" s="262"/>
      <c r="K582" s="262"/>
      <c r="L582" s="267"/>
      <c r="M582" s="268"/>
      <c r="N582" s="269"/>
      <c r="O582" s="269"/>
      <c r="P582" s="269"/>
      <c r="Q582" s="269"/>
      <c r="R582" s="269"/>
      <c r="S582" s="269"/>
      <c r="T582" s="270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71" t="s">
        <v>175</v>
      </c>
      <c r="AU582" s="271" t="s">
        <v>87</v>
      </c>
      <c r="AV582" s="14" t="s">
        <v>173</v>
      </c>
      <c r="AW582" s="14" t="s">
        <v>34</v>
      </c>
      <c r="AX582" s="14" t="s">
        <v>85</v>
      </c>
      <c r="AY582" s="271" t="s">
        <v>167</v>
      </c>
    </row>
    <row r="583" s="2" customFormat="1" ht="24.15" customHeight="1">
      <c r="A583" s="39"/>
      <c r="B583" s="40"/>
      <c r="C583" s="235" t="s">
        <v>872</v>
      </c>
      <c r="D583" s="235" t="s">
        <v>169</v>
      </c>
      <c r="E583" s="236" t="s">
        <v>873</v>
      </c>
      <c r="F583" s="237" t="s">
        <v>874</v>
      </c>
      <c r="G583" s="238" t="s">
        <v>172</v>
      </c>
      <c r="H583" s="239">
        <v>148.27000000000001</v>
      </c>
      <c r="I583" s="240"/>
      <c r="J583" s="241">
        <f>ROUND(I583*H583,2)</f>
        <v>0</v>
      </c>
      <c r="K583" s="242"/>
      <c r="L583" s="45"/>
      <c r="M583" s="243" t="s">
        <v>1</v>
      </c>
      <c r="N583" s="244" t="s">
        <v>42</v>
      </c>
      <c r="O583" s="92"/>
      <c r="P583" s="245">
        <f>O583*H583</f>
        <v>0</v>
      </c>
      <c r="Q583" s="245">
        <v>0</v>
      </c>
      <c r="R583" s="245">
        <f>Q583*H583</f>
        <v>0</v>
      </c>
      <c r="S583" s="245">
        <v>0</v>
      </c>
      <c r="T583" s="246">
        <f>S583*H583</f>
        <v>0</v>
      </c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R583" s="247" t="s">
        <v>251</v>
      </c>
      <c r="AT583" s="247" t="s">
        <v>169</v>
      </c>
      <c r="AU583" s="247" t="s">
        <v>87</v>
      </c>
      <c r="AY583" s="18" t="s">
        <v>167</v>
      </c>
      <c r="BE583" s="248">
        <f>IF(N583="základní",J583,0)</f>
        <v>0</v>
      </c>
      <c r="BF583" s="248">
        <f>IF(N583="snížená",J583,0)</f>
        <v>0</v>
      </c>
      <c r="BG583" s="248">
        <f>IF(N583="zákl. přenesená",J583,0)</f>
        <v>0</v>
      </c>
      <c r="BH583" s="248">
        <f>IF(N583="sníž. přenesená",J583,0)</f>
        <v>0</v>
      </c>
      <c r="BI583" s="248">
        <f>IF(N583="nulová",J583,0)</f>
        <v>0</v>
      </c>
      <c r="BJ583" s="18" t="s">
        <v>85</v>
      </c>
      <c r="BK583" s="248">
        <f>ROUND(I583*H583,2)</f>
        <v>0</v>
      </c>
      <c r="BL583" s="18" t="s">
        <v>251</v>
      </c>
      <c r="BM583" s="247" t="s">
        <v>875</v>
      </c>
    </row>
    <row r="584" s="2" customFormat="1" ht="16.5" customHeight="1">
      <c r="A584" s="39"/>
      <c r="B584" s="40"/>
      <c r="C584" s="235" t="s">
        <v>876</v>
      </c>
      <c r="D584" s="235" t="s">
        <v>169</v>
      </c>
      <c r="E584" s="236" t="s">
        <v>877</v>
      </c>
      <c r="F584" s="237" t="s">
        <v>878</v>
      </c>
      <c r="G584" s="238" t="s">
        <v>172</v>
      </c>
      <c r="H584" s="239">
        <v>73.640000000000001</v>
      </c>
      <c r="I584" s="240"/>
      <c r="J584" s="241">
        <f>ROUND(I584*H584,2)</f>
        <v>0</v>
      </c>
      <c r="K584" s="242"/>
      <c r="L584" s="45"/>
      <c r="M584" s="243" t="s">
        <v>1</v>
      </c>
      <c r="N584" s="244" t="s">
        <v>42</v>
      </c>
      <c r="O584" s="92"/>
      <c r="P584" s="245">
        <f>O584*H584</f>
        <v>0</v>
      </c>
      <c r="Q584" s="245">
        <v>0.00010000000000000001</v>
      </c>
      <c r="R584" s="245">
        <f>Q584*H584</f>
        <v>0.0073640000000000008</v>
      </c>
      <c r="S584" s="245">
        <v>0</v>
      </c>
      <c r="T584" s="246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47" t="s">
        <v>251</v>
      </c>
      <c r="AT584" s="247" t="s">
        <v>169</v>
      </c>
      <c r="AU584" s="247" t="s">
        <v>87</v>
      </c>
      <c r="AY584" s="18" t="s">
        <v>167</v>
      </c>
      <c r="BE584" s="248">
        <f>IF(N584="základní",J584,0)</f>
        <v>0</v>
      </c>
      <c r="BF584" s="248">
        <f>IF(N584="snížená",J584,0)</f>
        <v>0</v>
      </c>
      <c r="BG584" s="248">
        <f>IF(N584="zákl. přenesená",J584,0)</f>
        <v>0</v>
      </c>
      <c r="BH584" s="248">
        <f>IF(N584="sníž. přenesená",J584,0)</f>
        <v>0</v>
      </c>
      <c r="BI584" s="248">
        <f>IF(N584="nulová",J584,0)</f>
        <v>0</v>
      </c>
      <c r="BJ584" s="18" t="s">
        <v>85</v>
      </c>
      <c r="BK584" s="248">
        <f>ROUND(I584*H584,2)</f>
        <v>0</v>
      </c>
      <c r="BL584" s="18" t="s">
        <v>251</v>
      </c>
      <c r="BM584" s="247" t="s">
        <v>879</v>
      </c>
    </row>
    <row r="585" s="2" customFormat="1" ht="24.15" customHeight="1">
      <c r="A585" s="39"/>
      <c r="B585" s="40"/>
      <c r="C585" s="235" t="s">
        <v>880</v>
      </c>
      <c r="D585" s="235" t="s">
        <v>169</v>
      </c>
      <c r="E585" s="236" t="s">
        <v>881</v>
      </c>
      <c r="F585" s="237" t="s">
        <v>882</v>
      </c>
      <c r="G585" s="238" t="s">
        <v>172</v>
      </c>
      <c r="H585" s="239">
        <v>3.0609999999999999</v>
      </c>
      <c r="I585" s="240"/>
      <c r="J585" s="241">
        <f>ROUND(I585*H585,2)</f>
        <v>0</v>
      </c>
      <c r="K585" s="242"/>
      <c r="L585" s="45"/>
      <c r="M585" s="243" t="s">
        <v>1</v>
      </c>
      <c r="N585" s="244" t="s">
        <v>42</v>
      </c>
      <c r="O585" s="92"/>
      <c r="P585" s="245">
        <f>O585*H585</f>
        <v>0</v>
      </c>
      <c r="Q585" s="245">
        <v>0.0099100000000000004</v>
      </c>
      <c r="R585" s="245">
        <f>Q585*H585</f>
        <v>0.030334510000000002</v>
      </c>
      <c r="S585" s="245">
        <v>0</v>
      </c>
      <c r="T585" s="246">
        <f>S585*H585</f>
        <v>0</v>
      </c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R585" s="247" t="s">
        <v>251</v>
      </c>
      <c r="AT585" s="247" t="s">
        <v>169</v>
      </c>
      <c r="AU585" s="247" t="s">
        <v>87</v>
      </c>
      <c r="AY585" s="18" t="s">
        <v>167</v>
      </c>
      <c r="BE585" s="248">
        <f>IF(N585="základní",J585,0)</f>
        <v>0</v>
      </c>
      <c r="BF585" s="248">
        <f>IF(N585="snížená",J585,0)</f>
        <v>0</v>
      </c>
      <c r="BG585" s="248">
        <f>IF(N585="zákl. přenesená",J585,0)</f>
        <v>0</v>
      </c>
      <c r="BH585" s="248">
        <f>IF(N585="sníž. přenesená",J585,0)</f>
        <v>0</v>
      </c>
      <c r="BI585" s="248">
        <f>IF(N585="nulová",J585,0)</f>
        <v>0</v>
      </c>
      <c r="BJ585" s="18" t="s">
        <v>85</v>
      </c>
      <c r="BK585" s="248">
        <f>ROUND(I585*H585,2)</f>
        <v>0</v>
      </c>
      <c r="BL585" s="18" t="s">
        <v>251</v>
      </c>
      <c r="BM585" s="247" t="s">
        <v>883</v>
      </c>
    </row>
    <row r="586" s="13" customFormat="1">
      <c r="A586" s="13"/>
      <c r="B586" s="249"/>
      <c r="C586" s="250"/>
      <c r="D586" s="251" t="s">
        <v>175</v>
      </c>
      <c r="E586" s="252" t="s">
        <v>1</v>
      </c>
      <c r="F586" s="253" t="s">
        <v>884</v>
      </c>
      <c r="G586" s="250"/>
      <c r="H586" s="254">
        <v>3.0609999999999999</v>
      </c>
      <c r="I586" s="255"/>
      <c r="J586" s="250"/>
      <c r="K586" s="250"/>
      <c r="L586" s="256"/>
      <c r="M586" s="257"/>
      <c r="N586" s="258"/>
      <c r="O586" s="258"/>
      <c r="P586" s="258"/>
      <c r="Q586" s="258"/>
      <c r="R586" s="258"/>
      <c r="S586" s="258"/>
      <c r="T586" s="259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60" t="s">
        <v>175</v>
      </c>
      <c r="AU586" s="260" t="s">
        <v>87</v>
      </c>
      <c r="AV586" s="13" t="s">
        <v>87</v>
      </c>
      <c r="AW586" s="13" t="s">
        <v>34</v>
      </c>
      <c r="AX586" s="13" t="s">
        <v>85</v>
      </c>
      <c r="AY586" s="260" t="s">
        <v>167</v>
      </c>
    </row>
    <row r="587" s="2" customFormat="1" ht="24.15" customHeight="1">
      <c r="A587" s="39"/>
      <c r="B587" s="40"/>
      <c r="C587" s="235" t="s">
        <v>885</v>
      </c>
      <c r="D587" s="235" t="s">
        <v>169</v>
      </c>
      <c r="E587" s="236" t="s">
        <v>886</v>
      </c>
      <c r="F587" s="237" t="s">
        <v>887</v>
      </c>
      <c r="G587" s="238" t="s">
        <v>340</v>
      </c>
      <c r="H587" s="239">
        <v>1</v>
      </c>
      <c r="I587" s="240"/>
      <c r="J587" s="241">
        <f>ROUND(I587*H587,2)</f>
        <v>0</v>
      </c>
      <c r="K587" s="242"/>
      <c r="L587" s="45"/>
      <c r="M587" s="243" t="s">
        <v>1</v>
      </c>
      <c r="N587" s="244" t="s">
        <v>42</v>
      </c>
      <c r="O587" s="92"/>
      <c r="P587" s="245">
        <f>O587*H587</f>
        <v>0</v>
      </c>
      <c r="Q587" s="245">
        <v>0.014250000000000001</v>
      </c>
      <c r="R587" s="245">
        <f>Q587*H587</f>
        <v>0.014250000000000001</v>
      </c>
      <c r="S587" s="245">
        <v>0</v>
      </c>
      <c r="T587" s="246">
        <f>S587*H587</f>
        <v>0</v>
      </c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R587" s="247" t="s">
        <v>251</v>
      </c>
      <c r="AT587" s="247" t="s">
        <v>169</v>
      </c>
      <c r="AU587" s="247" t="s">
        <v>87</v>
      </c>
      <c r="AY587" s="18" t="s">
        <v>167</v>
      </c>
      <c r="BE587" s="248">
        <f>IF(N587="základní",J587,0)</f>
        <v>0</v>
      </c>
      <c r="BF587" s="248">
        <f>IF(N587="snížená",J587,0)</f>
        <v>0</v>
      </c>
      <c r="BG587" s="248">
        <f>IF(N587="zákl. přenesená",J587,0)</f>
        <v>0</v>
      </c>
      <c r="BH587" s="248">
        <f>IF(N587="sníž. přenesená",J587,0)</f>
        <v>0</v>
      </c>
      <c r="BI587" s="248">
        <f>IF(N587="nulová",J587,0)</f>
        <v>0</v>
      </c>
      <c r="BJ587" s="18" t="s">
        <v>85</v>
      </c>
      <c r="BK587" s="248">
        <f>ROUND(I587*H587,2)</f>
        <v>0</v>
      </c>
      <c r="BL587" s="18" t="s">
        <v>251</v>
      </c>
      <c r="BM587" s="247" t="s">
        <v>888</v>
      </c>
    </row>
    <row r="588" s="2" customFormat="1" ht="24.15" customHeight="1">
      <c r="A588" s="39"/>
      <c r="B588" s="40"/>
      <c r="C588" s="235" t="s">
        <v>889</v>
      </c>
      <c r="D588" s="235" t="s">
        <v>169</v>
      </c>
      <c r="E588" s="236" t="s">
        <v>890</v>
      </c>
      <c r="F588" s="237" t="s">
        <v>891</v>
      </c>
      <c r="G588" s="238" t="s">
        <v>818</v>
      </c>
      <c r="H588" s="307"/>
      <c r="I588" s="240"/>
      <c r="J588" s="241">
        <f>ROUND(I588*H588,2)</f>
        <v>0</v>
      </c>
      <c r="K588" s="242"/>
      <c r="L588" s="45"/>
      <c r="M588" s="243" t="s">
        <v>1</v>
      </c>
      <c r="N588" s="244" t="s">
        <v>42</v>
      </c>
      <c r="O588" s="92"/>
      <c r="P588" s="245">
        <f>O588*H588</f>
        <v>0</v>
      </c>
      <c r="Q588" s="245">
        <v>0</v>
      </c>
      <c r="R588" s="245">
        <f>Q588*H588</f>
        <v>0</v>
      </c>
      <c r="S588" s="245">
        <v>0</v>
      </c>
      <c r="T588" s="246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47" t="s">
        <v>251</v>
      </c>
      <c r="AT588" s="247" t="s">
        <v>169</v>
      </c>
      <c r="AU588" s="247" t="s">
        <v>87</v>
      </c>
      <c r="AY588" s="18" t="s">
        <v>167</v>
      </c>
      <c r="BE588" s="248">
        <f>IF(N588="základní",J588,0)</f>
        <v>0</v>
      </c>
      <c r="BF588" s="248">
        <f>IF(N588="snížená",J588,0)</f>
        <v>0</v>
      </c>
      <c r="BG588" s="248">
        <f>IF(N588="zákl. přenesená",J588,0)</f>
        <v>0</v>
      </c>
      <c r="BH588" s="248">
        <f>IF(N588="sníž. přenesená",J588,0)</f>
        <v>0</v>
      </c>
      <c r="BI588" s="248">
        <f>IF(N588="nulová",J588,0)</f>
        <v>0</v>
      </c>
      <c r="BJ588" s="18" t="s">
        <v>85</v>
      </c>
      <c r="BK588" s="248">
        <f>ROUND(I588*H588,2)</f>
        <v>0</v>
      </c>
      <c r="BL588" s="18" t="s">
        <v>251</v>
      </c>
      <c r="BM588" s="247" t="s">
        <v>892</v>
      </c>
    </row>
    <row r="589" s="12" customFormat="1" ht="22.8" customHeight="1">
      <c r="A589" s="12"/>
      <c r="B589" s="219"/>
      <c r="C589" s="220"/>
      <c r="D589" s="221" t="s">
        <v>76</v>
      </c>
      <c r="E589" s="233" t="s">
        <v>893</v>
      </c>
      <c r="F589" s="233" t="s">
        <v>894</v>
      </c>
      <c r="G589" s="220"/>
      <c r="H589" s="220"/>
      <c r="I589" s="223"/>
      <c r="J589" s="234">
        <f>BK589</f>
        <v>0</v>
      </c>
      <c r="K589" s="220"/>
      <c r="L589" s="225"/>
      <c r="M589" s="226"/>
      <c r="N589" s="227"/>
      <c r="O589" s="227"/>
      <c r="P589" s="228">
        <f>SUM(P590:P596)</f>
        <v>0</v>
      </c>
      <c r="Q589" s="227"/>
      <c r="R589" s="228">
        <f>SUM(R590:R596)</f>
        <v>0.061600999999999996</v>
      </c>
      <c r="S589" s="227"/>
      <c r="T589" s="229">
        <f>SUM(T590:T596)</f>
        <v>0.155283</v>
      </c>
      <c r="U589" s="12"/>
      <c r="V589" s="12"/>
      <c r="W589" s="12"/>
      <c r="X589" s="12"/>
      <c r="Y589" s="12"/>
      <c r="Z589" s="12"/>
      <c r="AA589" s="12"/>
      <c r="AB589" s="12"/>
      <c r="AC589" s="12"/>
      <c r="AD589" s="12"/>
      <c r="AE589" s="12"/>
      <c r="AR589" s="230" t="s">
        <v>87</v>
      </c>
      <c r="AT589" s="231" t="s">
        <v>76</v>
      </c>
      <c r="AU589" s="231" t="s">
        <v>85</v>
      </c>
      <c r="AY589" s="230" t="s">
        <v>167</v>
      </c>
      <c r="BK589" s="232">
        <f>SUM(BK590:BK596)</f>
        <v>0</v>
      </c>
    </row>
    <row r="590" s="2" customFormat="1" ht="24.15" customHeight="1">
      <c r="A590" s="39"/>
      <c r="B590" s="40"/>
      <c r="C590" s="235" t="s">
        <v>895</v>
      </c>
      <c r="D590" s="235" t="s">
        <v>169</v>
      </c>
      <c r="E590" s="236" t="s">
        <v>896</v>
      </c>
      <c r="F590" s="237" t="s">
        <v>897</v>
      </c>
      <c r="G590" s="238" t="s">
        <v>238</v>
      </c>
      <c r="H590" s="239">
        <v>81.299999999999997</v>
      </c>
      <c r="I590" s="240"/>
      <c r="J590" s="241">
        <f>ROUND(I590*H590,2)</f>
        <v>0</v>
      </c>
      <c r="K590" s="242"/>
      <c r="L590" s="45"/>
      <c r="M590" s="243" t="s">
        <v>1</v>
      </c>
      <c r="N590" s="244" t="s">
        <v>42</v>
      </c>
      <c r="O590" s="92"/>
      <c r="P590" s="245">
        <f>O590*H590</f>
        <v>0</v>
      </c>
      <c r="Q590" s="245">
        <v>0</v>
      </c>
      <c r="R590" s="245">
        <f>Q590*H590</f>
        <v>0</v>
      </c>
      <c r="S590" s="245">
        <v>0.00191</v>
      </c>
      <c r="T590" s="246">
        <f>S590*H590</f>
        <v>0.155283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47" t="s">
        <v>251</v>
      </c>
      <c r="AT590" s="247" t="s">
        <v>169</v>
      </c>
      <c r="AU590" s="247" t="s">
        <v>87</v>
      </c>
      <c r="AY590" s="18" t="s">
        <v>167</v>
      </c>
      <c r="BE590" s="248">
        <f>IF(N590="základní",J590,0)</f>
        <v>0</v>
      </c>
      <c r="BF590" s="248">
        <f>IF(N590="snížená",J590,0)</f>
        <v>0</v>
      </c>
      <c r="BG590" s="248">
        <f>IF(N590="zákl. přenesená",J590,0)</f>
        <v>0</v>
      </c>
      <c r="BH590" s="248">
        <f>IF(N590="sníž. přenesená",J590,0)</f>
        <v>0</v>
      </c>
      <c r="BI590" s="248">
        <f>IF(N590="nulová",J590,0)</f>
        <v>0</v>
      </c>
      <c r="BJ590" s="18" t="s">
        <v>85</v>
      </c>
      <c r="BK590" s="248">
        <f>ROUND(I590*H590,2)</f>
        <v>0</v>
      </c>
      <c r="BL590" s="18" t="s">
        <v>251</v>
      </c>
      <c r="BM590" s="247" t="s">
        <v>898</v>
      </c>
    </row>
    <row r="591" s="2" customFormat="1" ht="24.15" customHeight="1">
      <c r="A591" s="39"/>
      <c r="B591" s="40"/>
      <c r="C591" s="235" t="s">
        <v>899</v>
      </c>
      <c r="D591" s="235" t="s">
        <v>169</v>
      </c>
      <c r="E591" s="236" t="s">
        <v>900</v>
      </c>
      <c r="F591" s="237" t="s">
        <v>901</v>
      </c>
      <c r="G591" s="238" t="s">
        <v>238</v>
      </c>
      <c r="H591" s="239">
        <v>22.899999999999999</v>
      </c>
      <c r="I591" s="240"/>
      <c r="J591" s="241">
        <f>ROUND(I591*H591,2)</f>
        <v>0</v>
      </c>
      <c r="K591" s="242"/>
      <c r="L591" s="45"/>
      <c r="M591" s="243" t="s">
        <v>1</v>
      </c>
      <c r="N591" s="244" t="s">
        <v>42</v>
      </c>
      <c r="O591" s="92"/>
      <c r="P591" s="245">
        <f>O591*H591</f>
        <v>0</v>
      </c>
      <c r="Q591" s="245">
        <v>0.0026900000000000001</v>
      </c>
      <c r="R591" s="245">
        <f>Q591*H591</f>
        <v>0.061600999999999996</v>
      </c>
      <c r="S591" s="245">
        <v>0</v>
      </c>
      <c r="T591" s="246">
        <f>S591*H591</f>
        <v>0</v>
      </c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R591" s="247" t="s">
        <v>251</v>
      </c>
      <c r="AT591" s="247" t="s">
        <v>169</v>
      </c>
      <c r="AU591" s="247" t="s">
        <v>87</v>
      </c>
      <c r="AY591" s="18" t="s">
        <v>167</v>
      </c>
      <c r="BE591" s="248">
        <f>IF(N591="základní",J591,0)</f>
        <v>0</v>
      </c>
      <c r="BF591" s="248">
        <f>IF(N591="snížená",J591,0)</f>
        <v>0</v>
      </c>
      <c r="BG591" s="248">
        <f>IF(N591="zákl. přenesená",J591,0)</f>
        <v>0</v>
      </c>
      <c r="BH591" s="248">
        <f>IF(N591="sníž. přenesená",J591,0)</f>
        <v>0</v>
      </c>
      <c r="BI591" s="248">
        <f>IF(N591="nulová",J591,0)</f>
        <v>0</v>
      </c>
      <c r="BJ591" s="18" t="s">
        <v>85</v>
      </c>
      <c r="BK591" s="248">
        <f>ROUND(I591*H591,2)</f>
        <v>0</v>
      </c>
      <c r="BL591" s="18" t="s">
        <v>251</v>
      </c>
      <c r="BM591" s="247" t="s">
        <v>902</v>
      </c>
    </row>
    <row r="592" s="15" customFormat="1">
      <c r="A592" s="15"/>
      <c r="B592" s="283"/>
      <c r="C592" s="284"/>
      <c r="D592" s="251" t="s">
        <v>175</v>
      </c>
      <c r="E592" s="285" t="s">
        <v>1</v>
      </c>
      <c r="F592" s="286" t="s">
        <v>301</v>
      </c>
      <c r="G592" s="284"/>
      <c r="H592" s="285" t="s">
        <v>1</v>
      </c>
      <c r="I592" s="287"/>
      <c r="J592" s="284"/>
      <c r="K592" s="284"/>
      <c r="L592" s="288"/>
      <c r="M592" s="289"/>
      <c r="N592" s="290"/>
      <c r="O592" s="290"/>
      <c r="P592" s="290"/>
      <c r="Q592" s="290"/>
      <c r="R592" s="290"/>
      <c r="S592" s="290"/>
      <c r="T592" s="291"/>
      <c r="U592" s="15"/>
      <c r="V592" s="15"/>
      <c r="W592" s="15"/>
      <c r="X592" s="15"/>
      <c r="Y592" s="15"/>
      <c r="Z592" s="15"/>
      <c r="AA592" s="15"/>
      <c r="AB592" s="15"/>
      <c r="AC592" s="15"/>
      <c r="AD592" s="15"/>
      <c r="AE592" s="15"/>
      <c r="AT592" s="292" t="s">
        <v>175</v>
      </c>
      <c r="AU592" s="292" t="s">
        <v>87</v>
      </c>
      <c r="AV592" s="15" t="s">
        <v>85</v>
      </c>
      <c r="AW592" s="15" t="s">
        <v>34</v>
      </c>
      <c r="AX592" s="15" t="s">
        <v>77</v>
      </c>
      <c r="AY592" s="292" t="s">
        <v>167</v>
      </c>
    </row>
    <row r="593" s="13" customFormat="1">
      <c r="A593" s="13"/>
      <c r="B593" s="249"/>
      <c r="C593" s="250"/>
      <c r="D593" s="251" t="s">
        <v>175</v>
      </c>
      <c r="E593" s="252" t="s">
        <v>1</v>
      </c>
      <c r="F593" s="253" t="s">
        <v>903</v>
      </c>
      <c r="G593" s="250"/>
      <c r="H593" s="254">
        <v>20.399999999999999</v>
      </c>
      <c r="I593" s="255"/>
      <c r="J593" s="250"/>
      <c r="K593" s="250"/>
      <c r="L593" s="256"/>
      <c r="M593" s="257"/>
      <c r="N593" s="258"/>
      <c r="O593" s="258"/>
      <c r="P593" s="258"/>
      <c r="Q593" s="258"/>
      <c r="R593" s="258"/>
      <c r="S593" s="258"/>
      <c r="T593" s="259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60" t="s">
        <v>175</v>
      </c>
      <c r="AU593" s="260" t="s">
        <v>87</v>
      </c>
      <c r="AV593" s="13" t="s">
        <v>87</v>
      </c>
      <c r="AW593" s="13" t="s">
        <v>34</v>
      </c>
      <c r="AX593" s="13" t="s">
        <v>77</v>
      </c>
      <c r="AY593" s="260" t="s">
        <v>167</v>
      </c>
    </row>
    <row r="594" s="13" customFormat="1">
      <c r="A594" s="13"/>
      <c r="B594" s="249"/>
      <c r="C594" s="250"/>
      <c r="D594" s="251" t="s">
        <v>175</v>
      </c>
      <c r="E594" s="252" t="s">
        <v>1</v>
      </c>
      <c r="F594" s="253" t="s">
        <v>904</v>
      </c>
      <c r="G594" s="250"/>
      <c r="H594" s="254">
        <v>2.5</v>
      </c>
      <c r="I594" s="255"/>
      <c r="J594" s="250"/>
      <c r="K594" s="250"/>
      <c r="L594" s="256"/>
      <c r="M594" s="257"/>
      <c r="N594" s="258"/>
      <c r="O594" s="258"/>
      <c r="P594" s="258"/>
      <c r="Q594" s="258"/>
      <c r="R594" s="258"/>
      <c r="S594" s="258"/>
      <c r="T594" s="259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60" t="s">
        <v>175</v>
      </c>
      <c r="AU594" s="260" t="s">
        <v>87</v>
      </c>
      <c r="AV594" s="13" t="s">
        <v>87</v>
      </c>
      <c r="AW594" s="13" t="s">
        <v>34</v>
      </c>
      <c r="AX594" s="13" t="s">
        <v>77</v>
      </c>
      <c r="AY594" s="260" t="s">
        <v>167</v>
      </c>
    </row>
    <row r="595" s="14" customFormat="1">
      <c r="A595" s="14"/>
      <c r="B595" s="261"/>
      <c r="C595" s="262"/>
      <c r="D595" s="251" t="s">
        <v>175</v>
      </c>
      <c r="E595" s="263" t="s">
        <v>1</v>
      </c>
      <c r="F595" s="264" t="s">
        <v>187</v>
      </c>
      <c r="G595" s="262"/>
      <c r="H595" s="265">
        <v>22.899999999999999</v>
      </c>
      <c r="I595" s="266"/>
      <c r="J595" s="262"/>
      <c r="K595" s="262"/>
      <c r="L595" s="267"/>
      <c r="M595" s="268"/>
      <c r="N595" s="269"/>
      <c r="O595" s="269"/>
      <c r="P595" s="269"/>
      <c r="Q595" s="269"/>
      <c r="R595" s="269"/>
      <c r="S595" s="269"/>
      <c r="T595" s="270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71" t="s">
        <v>175</v>
      </c>
      <c r="AU595" s="271" t="s">
        <v>87</v>
      </c>
      <c r="AV595" s="14" t="s">
        <v>173</v>
      </c>
      <c r="AW595" s="14" t="s">
        <v>34</v>
      </c>
      <c r="AX595" s="14" t="s">
        <v>85</v>
      </c>
      <c r="AY595" s="271" t="s">
        <v>167</v>
      </c>
    </row>
    <row r="596" s="2" customFormat="1" ht="24.15" customHeight="1">
      <c r="A596" s="39"/>
      <c r="B596" s="40"/>
      <c r="C596" s="235" t="s">
        <v>905</v>
      </c>
      <c r="D596" s="235" t="s">
        <v>169</v>
      </c>
      <c r="E596" s="236" t="s">
        <v>906</v>
      </c>
      <c r="F596" s="237" t="s">
        <v>907</v>
      </c>
      <c r="G596" s="238" t="s">
        <v>818</v>
      </c>
      <c r="H596" s="307"/>
      <c r="I596" s="240"/>
      <c r="J596" s="241">
        <f>ROUND(I596*H596,2)</f>
        <v>0</v>
      </c>
      <c r="K596" s="242"/>
      <c r="L596" s="45"/>
      <c r="M596" s="243" t="s">
        <v>1</v>
      </c>
      <c r="N596" s="244" t="s">
        <v>42</v>
      </c>
      <c r="O596" s="92"/>
      <c r="P596" s="245">
        <f>O596*H596</f>
        <v>0</v>
      </c>
      <c r="Q596" s="245">
        <v>0</v>
      </c>
      <c r="R596" s="245">
        <f>Q596*H596</f>
        <v>0</v>
      </c>
      <c r="S596" s="245">
        <v>0</v>
      </c>
      <c r="T596" s="246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47" t="s">
        <v>251</v>
      </c>
      <c r="AT596" s="247" t="s">
        <v>169</v>
      </c>
      <c r="AU596" s="247" t="s">
        <v>87</v>
      </c>
      <c r="AY596" s="18" t="s">
        <v>167</v>
      </c>
      <c r="BE596" s="248">
        <f>IF(N596="základní",J596,0)</f>
        <v>0</v>
      </c>
      <c r="BF596" s="248">
        <f>IF(N596="snížená",J596,0)</f>
        <v>0</v>
      </c>
      <c r="BG596" s="248">
        <f>IF(N596="zákl. přenesená",J596,0)</f>
        <v>0</v>
      </c>
      <c r="BH596" s="248">
        <f>IF(N596="sníž. přenesená",J596,0)</f>
        <v>0</v>
      </c>
      <c r="BI596" s="248">
        <f>IF(N596="nulová",J596,0)</f>
        <v>0</v>
      </c>
      <c r="BJ596" s="18" t="s">
        <v>85</v>
      </c>
      <c r="BK596" s="248">
        <f>ROUND(I596*H596,2)</f>
        <v>0</v>
      </c>
      <c r="BL596" s="18" t="s">
        <v>251</v>
      </c>
      <c r="BM596" s="247" t="s">
        <v>908</v>
      </c>
    </row>
    <row r="597" s="12" customFormat="1" ht="22.8" customHeight="1">
      <c r="A597" s="12"/>
      <c r="B597" s="219"/>
      <c r="C597" s="220"/>
      <c r="D597" s="221" t="s">
        <v>76</v>
      </c>
      <c r="E597" s="233" t="s">
        <v>909</v>
      </c>
      <c r="F597" s="233" t="s">
        <v>910</v>
      </c>
      <c r="G597" s="220"/>
      <c r="H597" s="220"/>
      <c r="I597" s="223"/>
      <c r="J597" s="234">
        <f>BK597</f>
        <v>0</v>
      </c>
      <c r="K597" s="220"/>
      <c r="L597" s="225"/>
      <c r="M597" s="226"/>
      <c r="N597" s="227"/>
      <c r="O597" s="227"/>
      <c r="P597" s="228">
        <f>SUM(P598:P652)</f>
        <v>0</v>
      </c>
      <c r="Q597" s="227"/>
      <c r="R597" s="228">
        <f>SUM(R598:R652)</f>
        <v>0.53586599999999995</v>
      </c>
      <c r="S597" s="227"/>
      <c r="T597" s="229">
        <f>SUM(T598:T652)</f>
        <v>0</v>
      </c>
      <c r="U597" s="12"/>
      <c r="V597" s="12"/>
      <c r="W597" s="12"/>
      <c r="X597" s="12"/>
      <c r="Y597" s="12"/>
      <c r="Z597" s="12"/>
      <c r="AA597" s="12"/>
      <c r="AB597" s="12"/>
      <c r="AC597" s="12"/>
      <c r="AD597" s="12"/>
      <c r="AE597" s="12"/>
      <c r="AR597" s="230" t="s">
        <v>87</v>
      </c>
      <c r="AT597" s="231" t="s">
        <v>76</v>
      </c>
      <c r="AU597" s="231" t="s">
        <v>85</v>
      </c>
      <c r="AY597" s="230" t="s">
        <v>167</v>
      </c>
      <c r="BK597" s="232">
        <f>SUM(BK598:BK652)</f>
        <v>0</v>
      </c>
    </row>
    <row r="598" s="2" customFormat="1" ht="24.15" customHeight="1">
      <c r="A598" s="39"/>
      <c r="B598" s="40"/>
      <c r="C598" s="235" t="s">
        <v>911</v>
      </c>
      <c r="D598" s="235" t="s">
        <v>169</v>
      </c>
      <c r="E598" s="236" t="s">
        <v>912</v>
      </c>
      <c r="F598" s="237" t="s">
        <v>913</v>
      </c>
      <c r="G598" s="238" t="s">
        <v>249</v>
      </c>
      <c r="H598" s="239">
        <v>1</v>
      </c>
      <c r="I598" s="240"/>
      <c r="J598" s="241">
        <f>ROUND(I598*H598,2)</f>
        <v>0</v>
      </c>
      <c r="K598" s="242"/>
      <c r="L598" s="45"/>
      <c r="M598" s="243" t="s">
        <v>1</v>
      </c>
      <c r="N598" s="244" t="s">
        <v>42</v>
      </c>
      <c r="O598" s="92"/>
      <c r="P598" s="245">
        <f>O598*H598</f>
        <v>0</v>
      </c>
      <c r="Q598" s="245">
        <v>0</v>
      </c>
      <c r="R598" s="245">
        <f>Q598*H598</f>
        <v>0</v>
      </c>
      <c r="S598" s="245">
        <v>0</v>
      </c>
      <c r="T598" s="246">
        <f>S598*H598</f>
        <v>0</v>
      </c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R598" s="247" t="s">
        <v>251</v>
      </c>
      <c r="AT598" s="247" t="s">
        <v>169</v>
      </c>
      <c r="AU598" s="247" t="s">
        <v>87</v>
      </c>
      <c r="AY598" s="18" t="s">
        <v>167</v>
      </c>
      <c r="BE598" s="248">
        <f>IF(N598="základní",J598,0)</f>
        <v>0</v>
      </c>
      <c r="BF598" s="248">
        <f>IF(N598="snížená",J598,0)</f>
        <v>0</v>
      </c>
      <c r="BG598" s="248">
        <f>IF(N598="zákl. přenesená",J598,0)</f>
        <v>0</v>
      </c>
      <c r="BH598" s="248">
        <f>IF(N598="sníž. přenesená",J598,0)</f>
        <v>0</v>
      </c>
      <c r="BI598" s="248">
        <f>IF(N598="nulová",J598,0)</f>
        <v>0</v>
      </c>
      <c r="BJ598" s="18" t="s">
        <v>85</v>
      </c>
      <c r="BK598" s="248">
        <f>ROUND(I598*H598,2)</f>
        <v>0</v>
      </c>
      <c r="BL598" s="18" t="s">
        <v>251</v>
      </c>
      <c r="BM598" s="247" t="s">
        <v>914</v>
      </c>
    </row>
    <row r="599" s="2" customFormat="1" ht="66.75" customHeight="1">
      <c r="A599" s="39"/>
      <c r="B599" s="40"/>
      <c r="C599" s="235" t="s">
        <v>915</v>
      </c>
      <c r="D599" s="235" t="s">
        <v>169</v>
      </c>
      <c r="E599" s="236" t="s">
        <v>916</v>
      </c>
      <c r="F599" s="237" t="s">
        <v>917</v>
      </c>
      <c r="G599" s="238" t="s">
        <v>340</v>
      </c>
      <c r="H599" s="239">
        <v>1</v>
      </c>
      <c r="I599" s="240"/>
      <c r="J599" s="241">
        <f>ROUND(I599*H599,2)</f>
        <v>0</v>
      </c>
      <c r="K599" s="242"/>
      <c r="L599" s="45"/>
      <c r="M599" s="243" t="s">
        <v>1</v>
      </c>
      <c r="N599" s="244" t="s">
        <v>42</v>
      </c>
      <c r="O599" s="92"/>
      <c r="P599" s="245">
        <f>O599*H599</f>
        <v>0</v>
      </c>
      <c r="Q599" s="245">
        <v>0</v>
      </c>
      <c r="R599" s="245">
        <f>Q599*H599</f>
        <v>0</v>
      </c>
      <c r="S599" s="245">
        <v>0</v>
      </c>
      <c r="T599" s="246">
        <f>S599*H599</f>
        <v>0</v>
      </c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R599" s="247" t="s">
        <v>251</v>
      </c>
      <c r="AT599" s="247" t="s">
        <v>169</v>
      </c>
      <c r="AU599" s="247" t="s">
        <v>87</v>
      </c>
      <c r="AY599" s="18" t="s">
        <v>167</v>
      </c>
      <c r="BE599" s="248">
        <f>IF(N599="základní",J599,0)</f>
        <v>0</v>
      </c>
      <c r="BF599" s="248">
        <f>IF(N599="snížená",J599,0)</f>
        <v>0</v>
      </c>
      <c r="BG599" s="248">
        <f>IF(N599="zákl. přenesená",J599,0)</f>
        <v>0</v>
      </c>
      <c r="BH599" s="248">
        <f>IF(N599="sníž. přenesená",J599,0)</f>
        <v>0</v>
      </c>
      <c r="BI599" s="248">
        <f>IF(N599="nulová",J599,0)</f>
        <v>0</v>
      </c>
      <c r="BJ599" s="18" t="s">
        <v>85</v>
      </c>
      <c r="BK599" s="248">
        <f>ROUND(I599*H599,2)</f>
        <v>0</v>
      </c>
      <c r="BL599" s="18" t="s">
        <v>251</v>
      </c>
      <c r="BM599" s="247" t="s">
        <v>918</v>
      </c>
    </row>
    <row r="600" s="2" customFormat="1">
      <c r="A600" s="39"/>
      <c r="B600" s="40"/>
      <c r="C600" s="41"/>
      <c r="D600" s="251" t="s">
        <v>757</v>
      </c>
      <c r="E600" s="41"/>
      <c r="F600" s="304" t="s">
        <v>919</v>
      </c>
      <c r="G600" s="41"/>
      <c r="H600" s="41"/>
      <c r="I600" s="202"/>
      <c r="J600" s="41"/>
      <c r="K600" s="41"/>
      <c r="L600" s="45"/>
      <c r="M600" s="305"/>
      <c r="N600" s="306"/>
      <c r="O600" s="92"/>
      <c r="P600" s="92"/>
      <c r="Q600" s="92"/>
      <c r="R600" s="92"/>
      <c r="S600" s="92"/>
      <c r="T600" s="93"/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T600" s="18" t="s">
        <v>757</v>
      </c>
      <c r="AU600" s="18" t="s">
        <v>87</v>
      </c>
    </row>
    <row r="601" s="2" customFormat="1" ht="55.5" customHeight="1">
      <c r="A601" s="39"/>
      <c r="B601" s="40"/>
      <c r="C601" s="235" t="s">
        <v>920</v>
      </c>
      <c r="D601" s="235" t="s">
        <v>169</v>
      </c>
      <c r="E601" s="236" t="s">
        <v>921</v>
      </c>
      <c r="F601" s="237" t="s">
        <v>922</v>
      </c>
      <c r="G601" s="238" t="s">
        <v>340</v>
      </c>
      <c r="H601" s="239">
        <v>15</v>
      </c>
      <c r="I601" s="240"/>
      <c r="J601" s="241">
        <f>ROUND(I601*H601,2)</f>
        <v>0</v>
      </c>
      <c r="K601" s="242"/>
      <c r="L601" s="45"/>
      <c r="M601" s="243" t="s">
        <v>1</v>
      </c>
      <c r="N601" s="244" t="s">
        <v>42</v>
      </c>
      <c r="O601" s="92"/>
      <c r="P601" s="245">
        <f>O601*H601</f>
        <v>0</v>
      </c>
      <c r="Q601" s="245">
        <v>0</v>
      </c>
      <c r="R601" s="245">
        <f>Q601*H601</f>
        <v>0</v>
      </c>
      <c r="S601" s="245">
        <v>0</v>
      </c>
      <c r="T601" s="246">
        <f>S601*H601</f>
        <v>0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247" t="s">
        <v>251</v>
      </c>
      <c r="AT601" s="247" t="s">
        <v>169</v>
      </c>
      <c r="AU601" s="247" t="s">
        <v>87</v>
      </c>
      <c r="AY601" s="18" t="s">
        <v>167</v>
      </c>
      <c r="BE601" s="248">
        <f>IF(N601="základní",J601,0)</f>
        <v>0</v>
      </c>
      <c r="BF601" s="248">
        <f>IF(N601="snížená",J601,0)</f>
        <v>0</v>
      </c>
      <c r="BG601" s="248">
        <f>IF(N601="zákl. přenesená",J601,0)</f>
        <v>0</v>
      </c>
      <c r="BH601" s="248">
        <f>IF(N601="sníž. přenesená",J601,0)</f>
        <v>0</v>
      </c>
      <c r="BI601" s="248">
        <f>IF(N601="nulová",J601,0)</f>
        <v>0</v>
      </c>
      <c r="BJ601" s="18" t="s">
        <v>85</v>
      </c>
      <c r="BK601" s="248">
        <f>ROUND(I601*H601,2)</f>
        <v>0</v>
      </c>
      <c r="BL601" s="18" t="s">
        <v>251</v>
      </c>
      <c r="BM601" s="247" t="s">
        <v>923</v>
      </c>
    </row>
    <row r="602" s="2" customFormat="1">
      <c r="A602" s="39"/>
      <c r="B602" s="40"/>
      <c r="C602" s="41"/>
      <c r="D602" s="251" t="s">
        <v>757</v>
      </c>
      <c r="E602" s="41"/>
      <c r="F602" s="304" t="s">
        <v>924</v>
      </c>
      <c r="G602" s="41"/>
      <c r="H602" s="41"/>
      <c r="I602" s="202"/>
      <c r="J602" s="41"/>
      <c r="K602" s="41"/>
      <c r="L602" s="45"/>
      <c r="M602" s="305"/>
      <c r="N602" s="306"/>
      <c r="O602" s="92"/>
      <c r="P602" s="92"/>
      <c r="Q602" s="92"/>
      <c r="R602" s="92"/>
      <c r="S602" s="92"/>
      <c r="T602" s="93"/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T602" s="18" t="s">
        <v>757</v>
      </c>
      <c r="AU602" s="18" t="s">
        <v>87</v>
      </c>
    </row>
    <row r="603" s="2" customFormat="1" ht="55.5" customHeight="1">
      <c r="A603" s="39"/>
      <c r="B603" s="40"/>
      <c r="C603" s="235" t="s">
        <v>925</v>
      </c>
      <c r="D603" s="235" t="s">
        <v>169</v>
      </c>
      <c r="E603" s="236" t="s">
        <v>926</v>
      </c>
      <c r="F603" s="237" t="s">
        <v>927</v>
      </c>
      <c r="G603" s="238" t="s">
        <v>340</v>
      </c>
      <c r="H603" s="239">
        <v>2</v>
      </c>
      <c r="I603" s="240"/>
      <c r="J603" s="241">
        <f>ROUND(I603*H603,2)</f>
        <v>0</v>
      </c>
      <c r="K603" s="242"/>
      <c r="L603" s="45"/>
      <c r="M603" s="243" t="s">
        <v>1</v>
      </c>
      <c r="N603" s="244" t="s">
        <v>42</v>
      </c>
      <c r="O603" s="92"/>
      <c r="P603" s="245">
        <f>O603*H603</f>
        <v>0</v>
      </c>
      <c r="Q603" s="245">
        <v>0</v>
      </c>
      <c r="R603" s="245">
        <f>Q603*H603</f>
        <v>0</v>
      </c>
      <c r="S603" s="245">
        <v>0</v>
      </c>
      <c r="T603" s="246">
        <f>S603*H603</f>
        <v>0</v>
      </c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R603" s="247" t="s">
        <v>251</v>
      </c>
      <c r="AT603" s="247" t="s">
        <v>169</v>
      </c>
      <c r="AU603" s="247" t="s">
        <v>87</v>
      </c>
      <c r="AY603" s="18" t="s">
        <v>167</v>
      </c>
      <c r="BE603" s="248">
        <f>IF(N603="základní",J603,0)</f>
        <v>0</v>
      </c>
      <c r="BF603" s="248">
        <f>IF(N603="snížená",J603,0)</f>
        <v>0</v>
      </c>
      <c r="BG603" s="248">
        <f>IF(N603="zákl. přenesená",J603,0)</f>
        <v>0</v>
      </c>
      <c r="BH603" s="248">
        <f>IF(N603="sníž. přenesená",J603,0)</f>
        <v>0</v>
      </c>
      <c r="BI603" s="248">
        <f>IF(N603="nulová",J603,0)</f>
        <v>0</v>
      </c>
      <c r="BJ603" s="18" t="s">
        <v>85</v>
      </c>
      <c r="BK603" s="248">
        <f>ROUND(I603*H603,2)</f>
        <v>0</v>
      </c>
      <c r="BL603" s="18" t="s">
        <v>251</v>
      </c>
      <c r="BM603" s="247" t="s">
        <v>928</v>
      </c>
    </row>
    <row r="604" s="2" customFormat="1">
      <c r="A604" s="39"/>
      <c r="B604" s="40"/>
      <c r="C604" s="41"/>
      <c r="D604" s="251" t="s">
        <v>757</v>
      </c>
      <c r="E604" s="41"/>
      <c r="F604" s="304" t="s">
        <v>929</v>
      </c>
      <c r="G604" s="41"/>
      <c r="H604" s="41"/>
      <c r="I604" s="202"/>
      <c r="J604" s="41"/>
      <c r="K604" s="41"/>
      <c r="L604" s="45"/>
      <c r="M604" s="305"/>
      <c r="N604" s="306"/>
      <c r="O604" s="92"/>
      <c r="P604" s="92"/>
      <c r="Q604" s="92"/>
      <c r="R604" s="92"/>
      <c r="S604" s="92"/>
      <c r="T604" s="93"/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T604" s="18" t="s">
        <v>757</v>
      </c>
      <c r="AU604" s="18" t="s">
        <v>87</v>
      </c>
    </row>
    <row r="605" s="2" customFormat="1" ht="62.7" customHeight="1">
      <c r="A605" s="39"/>
      <c r="B605" s="40"/>
      <c r="C605" s="235" t="s">
        <v>930</v>
      </c>
      <c r="D605" s="235" t="s">
        <v>169</v>
      </c>
      <c r="E605" s="236" t="s">
        <v>931</v>
      </c>
      <c r="F605" s="237" t="s">
        <v>932</v>
      </c>
      <c r="G605" s="238" t="s">
        <v>340</v>
      </c>
      <c r="H605" s="239">
        <v>1</v>
      </c>
      <c r="I605" s="240"/>
      <c r="J605" s="241">
        <f>ROUND(I605*H605,2)</f>
        <v>0</v>
      </c>
      <c r="K605" s="242"/>
      <c r="L605" s="45"/>
      <c r="M605" s="243" t="s">
        <v>1</v>
      </c>
      <c r="N605" s="244" t="s">
        <v>42</v>
      </c>
      <c r="O605" s="92"/>
      <c r="P605" s="245">
        <f>O605*H605</f>
        <v>0</v>
      </c>
      <c r="Q605" s="245">
        <v>0</v>
      </c>
      <c r="R605" s="245">
        <f>Q605*H605</f>
        <v>0</v>
      </c>
      <c r="S605" s="245">
        <v>0</v>
      </c>
      <c r="T605" s="246">
        <f>S605*H605</f>
        <v>0</v>
      </c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R605" s="247" t="s">
        <v>251</v>
      </c>
      <c r="AT605" s="247" t="s">
        <v>169</v>
      </c>
      <c r="AU605" s="247" t="s">
        <v>87</v>
      </c>
      <c r="AY605" s="18" t="s">
        <v>167</v>
      </c>
      <c r="BE605" s="248">
        <f>IF(N605="základní",J605,0)</f>
        <v>0</v>
      </c>
      <c r="BF605" s="248">
        <f>IF(N605="snížená",J605,0)</f>
        <v>0</v>
      </c>
      <c r="BG605" s="248">
        <f>IF(N605="zákl. přenesená",J605,0)</f>
        <v>0</v>
      </c>
      <c r="BH605" s="248">
        <f>IF(N605="sníž. přenesená",J605,0)</f>
        <v>0</v>
      </c>
      <c r="BI605" s="248">
        <f>IF(N605="nulová",J605,0)</f>
        <v>0</v>
      </c>
      <c r="BJ605" s="18" t="s">
        <v>85</v>
      </c>
      <c r="BK605" s="248">
        <f>ROUND(I605*H605,2)</f>
        <v>0</v>
      </c>
      <c r="BL605" s="18" t="s">
        <v>251</v>
      </c>
      <c r="BM605" s="247" t="s">
        <v>933</v>
      </c>
    </row>
    <row r="606" s="2" customFormat="1">
      <c r="A606" s="39"/>
      <c r="B606" s="40"/>
      <c r="C606" s="41"/>
      <c r="D606" s="251" t="s">
        <v>757</v>
      </c>
      <c r="E606" s="41"/>
      <c r="F606" s="304" t="s">
        <v>934</v>
      </c>
      <c r="G606" s="41"/>
      <c r="H606" s="41"/>
      <c r="I606" s="202"/>
      <c r="J606" s="41"/>
      <c r="K606" s="41"/>
      <c r="L606" s="45"/>
      <c r="M606" s="305"/>
      <c r="N606" s="306"/>
      <c r="O606" s="92"/>
      <c r="P606" s="92"/>
      <c r="Q606" s="92"/>
      <c r="R606" s="92"/>
      <c r="S606" s="92"/>
      <c r="T606" s="93"/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T606" s="18" t="s">
        <v>757</v>
      </c>
      <c r="AU606" s="18" t="s">
        <v>87</v>
      </c>
    </row>
    <row r="607" s="2" customFormat="1" ht="24.15" customHeight="1">
      <c r="A607" s="39"/>
      <c r="B607" s="40"/>
      <c r="C607" s="235" t="s">
        <v>935</v>
      </c>
      <c r="D607" s="235" t="s">
        <v>169</v>
      </c>
      <c r="E607" s="236" t="s">
        <v>936</v>
      </c>
      <c r="F607" s="237" t="s">
        <v>937</v>
      </c>
      <c r="G607" s="238" t="s">
        <v>238</v>
      </c>
      <c r="H607" s="239">
        <v>105.2</v>
      </c>
      <c r="I607" s="240"/>
      <c r="J607" s="241">
        <f>ROUND(I607*H607,2)</f>
        <v>0</v>
      </c>
      <c r="K607" s="242"/>
      <c r="L607" s="45"/>
      <c r="M607" s="243" t="s">
        <v>1</v>
      </c>
      <c r="N607" s="244" t="s">
        <v>42</v>
      </c>
      <c r="O607" s="92"/>
      <c r="P607" s="245">
        <f>O607*H607</f>
        <v>0</v>
      </c>
      <c r="Q607" s="245">
        <v>0.00027999999999999998</v>
      </c>
      <c r="R607" s="245">
        <f>Q607*H607</f>
        <v>0.029456</v>
      </c>
      <c r="S607" s="245">
        <v>0</v>
      </c>
      <c r="T607" s="246">
        <f>S607*H607</f>
        <v>0</v>
      </c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R607" s="247" t="s">
        <v>251</v>
      </c>
      <c r="AT607" s="247" t="s">
        <v>169</v>
      </c>
      <c r="AU607" s="247" t="s">
        <v>87</v>
      </c>
      <c r="AY607" s="18" t="s">
        <v>167</v>
      </c>
      <c r="BE607" s="248">
        <f>IF(N607="základní",J607,0)</f>
        <v>0</v>
      </c>
      <c r="BF607" s="248">
        <f>IF(N607="snížená",J607,0)</f>
        <v>0</v>
      </c>
      <c r="BG607" s="248">
        <f>IF(N607="zákl. přenesená",J607,0)</f>
        <v>0</v>
      </c>
      <c r="BH607" s="248">
        <f>IF(N607="sníž. přenesená",J607,0)</f>
        <v>0</v>
      </c>
      <c r="BI607" s="248">
        <f>IF(N607="nulová",J607,0)</f>
        <v>0</v>
      </c>
      <c r="BJ607" s="18" t="s">
        <v>85</v>
      </c>
      <c r="BK607" s="248">
        <f>ROUND(I607*H607,2)</f>
        <v>0</v>
      </c>
      <c r="BL607" s="18" t="s">
        <v>251</v>
      </c>
      <c r="BM607" s="247" t="s">
        <v>938</v>
      </c>
    </row>
    <row r="608" s="13" customFormat="1">
      <c r="A608" s="13"/>
      <c r="B608" s="249"/>
      <c r="C608" s="250"/>
      <c r="D608" s="251" t="s">
        <v>175</v>
      </c>
      <c r="E608" s="252" t="s">
        <v>1</v>
      </c>
      <c r="F608" s="253" t="s">
        <v>939</v>
      </c>
      <c r="G608" s="250"/>
      <c r="H608" s="254">
        <v>81</v>
      </c>
      <c r="I608" s="255"/>
      <c r="J608" s="250"/>
      <c r="K608" s="250"/>
      <c r="L608" s="256"/>
      <c r="M608" s="257"/>
      <c r="N608" s="258"/>
      <c r="O608" s="258"/>
      <c r="P608" s="258"/>
      <c r="Q608" s="258"/>
      <c r="R608" s="258"/>
      <c r="S608" s="258"/>
      <c r="T608" s="259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60" t="s">
        <v>175</v>
      </c>
      <c r="AU608" s="260" t="s">
        <v>87</v>
      </c>
      <c r="AV608" s="13" t="s">
        <v>87</v>
      </c>
      <c r="AW608" s="13" t="s">
        <v>34</v>
      </c>
      <c r="AX608" s="13" t="s">
        <v>77</v>
      </c>
      <c r="AY608" s="260" t="s">
        <v>167</v>
      </c>
    </row>
    <row r="609" s="13" customFormat="1">
      <c r="A609" s="13"/>
      <c r="B609" s="249"/>
      <c r="C609" s="250"/>
      <c r="D609" s="251" t="s">
        <v>175</v>
      </c>
      <c r="E609" s="252" t="s">
        <v>1</v>
      </c>
      <c r="F609" s="253" t="s">
        <v>940</v>
      </c>
      <c r="G609" s="250"/>
      <c r="H609" s="254">
        <v>7.7999999999999998</v>
      </c>
      <c r="I609" s="255"/>
      <c r="J609" s="250"/>
      <c r="K609" s="250"/>
      <c r="L609" s="256"/>
      <c r="M609" s="257"/>
      <c r="N609" s="258"/>
      <c r="O609" s="258"/>
      <c r="P609" s="258"/>
      <c r="Q609" s="258"/>
      <c r="R609" s="258"/>
      <c r="S609" s="258"/>
      <c r="T609" s="259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60" t="s">
        <v>175</v>
      </c>
      <c r="AU609" s="260" t="s">
        <v>87</v>
      </c>
      <c r="AV609" s="13" t="s">
        <v>87</v>
      </c>
      <c r="AW609" s="13" t="s">
        <v>34</v>
      </c>
      <c r="AX609" s="13" t="s">
        <v>77</v>
      </c>
      <c r="AY609" s="260" t="s">
        <v>167</v>
      </c>
    </row>
    <row r="610" s="13" customFormat="1">
      <c r="A610" s="13"/>
      <c r="B610" s="249"/>
      <c r="C610" s="250"/>
      <c r="D610" s="251" t="s">
        <v>175</v>
      </c>
      <c r="E610" s="252" t="s">
        <v>1</v>
      </c>
      <c r="F610" s="253" t="s">
        <v>941</v>
      </c>
      <c r="G610" s="250"/>
      <c r="H610" s="254">
        <v>9.5</v>
      </c>
      <c r="I610" s="255"/>
      <c r="J610" s="250"/>
      <c r="K610" s="250"/>
      <c r="L610" s="256"/>
      <c r="M610" s="257"/>
      <c r="N610" s="258"/>
      <c r="O610" s="258"/>
      <c r="P610" s="258"/>
      <c r="Q610" s="258"/>
      <c r="R610" s="258"/>
      <c r="S610" s="258"/>
      <c r="T610" s="259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60" t="s">
        <v>175</v>
      </c>
      <c r="AU610" s="260" t="s">
        <v>87</v>
      </c>
      <c r="AV610" s="13" t="s">
        <v>87</v>
      </c>
      <c r="AW610" s="13" t="s">
        <v>34</v>
      </c>
      <c r="AX610" s="13" t="s">
        <v>77</v>
      </c>
      <c r="AY610" s="260" t="s">
        <v>167</v>
      </c>
    </row>
    <row r="611" s="13" customFormat="1">
      <c r="A611" s="13"/>
      <c r="B611" s="249"/>
      <c r="C611" s="250"/>
      <c r="D611" s="251" t="s">
        <v>175</v>
      </c>
      <c r="E611" s="252" t="s">
        <v>1</v>
      </c>
      <c r="F611" s="253" t="s">
        <v>942</v>
      </c>
      <c r="G611" s="250"/>
      <c r="H611" s="254">
        <v>6.9000000000000004</v>
      </c>
      <c r="I611" s="255"/>
      <c r="J611" s="250"/>
      <c r="K611" s="250"/>
      <c r="L611" s="256"/>
      <c r="M611" s="257"/>
      <c r="N611" s="258"/>
      <c r="O611" s="258"/>
      <c r="P611" s="258"/>
      <c r="Q611" s="258"/>
      <c r="R611" s="258"/>
      <c r="S611" s="258"/>
      <c r="T611" s="259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60" t="s">
        <v>175</v>
      </c>
      <c r="AU611" s="260" t="s">
        <v>87</v>
      </c>
      <c r="AV611" s="13" t="s">
        <v>87</v>
      </c>
      <c r="AW611" s="13" t="s">
        <v>34</v>
      </c>
      <c r="AX611" s="13" t="s">
        <v>77</v>
      </c>
      <c r="AY611" s="260" t="s">
        <v>167</v>
      </c>
    </row>
    <row r="612" s="14" customFormat="1">
      <c r="A612" s="14"/>
      <c r="B612" s="261"/>
      <c r="C612" s="262"/>
      <c r="D612" s="251" t="s">
        <v>175</v>
      </c>
      <c r="E612" s="263" t="s">
        <v>1</v>
      </c>
      <c r="F612" s="264" t="s">
        <v>187</v>
      </c>
      <c r="G612" s="262"/>
      <c r="H612" s="265">
        <v>105.2</v>
      </c>
      <c r="I612" s="266"/>
      <c r="J612" s="262"/>
      <c r="K612" s="262"/>
      <c r="L612" s="267"/>
      <c r="M612" s="268"/>
      <c r="N612" s="269"/>
      <c r="O612" s="269"/>
      <c r="P612" s="269"/>
      <c r="Q612" s="269"/>
      <c r="R612" s="269"/>
      <c r="S612" s="269"/>
      <c r="T612" s="270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71" t="s">
        <v>175</v>
      </c>
      <c r="AU612" s="271" t="s">
        <v>87</v>
      </c>
      <c r="AV612" s="14" t="s">
        <v>173</v>
      </c>
      <c r="AW612" s="14" t="s">
        <v>34</v>
      </c>
      <c r="AX612" s="14" t="s">
        <v>85</v>
      </c>
      <c r="AY612" s="271" t="s">
        <v>167</v>
      </c>
    </row>
    <row r="613" s="2" customFormat="1" ht="24.15" customHeight="1">
      <c r="A613" s="39"/>
      <c r="B613" s="40"/>
      <c r="C613" s="235" t="s">
        <v>943</v>
      </c>
      <c r="D613" s="235" t="s">
        <v>169</v>
      </c>
      <c r="E613" s="236" t="s">
        <v>944</v>
      </c>
      <c r="F613" s="237" t="s">
        <v>945</v>
      </c>
      <c r="G613" s="238" t="s">
        <v>340</v>
      </c>
      <c r="H613" s="239">
        <v>1</v>
      </c>
      <c r="I613" s="240"/>
      <c r="J613" s="241">
        <f>ROUND(I613*H613,2)</f>
        <v>0</v>
      </c>
      <c r="K613" s="242"/>
      <c r="L613" s="45"/>
      <c r="M613" s="243" t="s">
        <v>1</v>
      </c>
      <c r="N613" s="244" t="s">
        <v>42</v>
      </c>
      <c r="O613" s="92"/>
      <c r="P613" s="245">
        <f>O613*H613</f>
        <v>0</v>
      </c>
      <c r="Q613" s="245">
        <v>0</v>
      </c>
      <c r="R613" s="245">
        <f>Q613*H613</f>
        <v>0</v>
      </c>
      <c r="S613" s="245">
        <v>0</v>
      </c>
      <c r="T613" s="246">
        <f>S613*H613</f>
        <v>0</v>
      </c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R613" s="247" t="s">
        <v>251</v>
      </c>
      <c r="AT613" s="247" t="s">
        <v>169</v>
      </c>
      <c r="AU613" s="247" t="s">
        <v>87</v>
      </c>
      <c r="AY613" s="18" t="s">
        <v>167</v>
      </c>
      <c r="BE613" s="248">
        <f>IF(N613="základní",J613,0)</f>
        <v>0</v>
      </c>
      <c r="BF613" s="248">
        <f>IF(N613="snížená",J613,0)</f>
        <v>0</v>
      </c>
      <c r="BG613" s="248">
        <f>IF(N613="zákl. přenesená",J613,0)</f>
        <v>0</v>
      </c>
      <c r="BH613" s="248">
        <f>IF(N613="sníž. přenesená",J613,0)</f>
        <v>0</v>
      </c>
      <c r="BI613" s="248">
        <f>IF(N613="nulová",J613,0)</f>
        <v>0</v>
      </c>
      <c r="BJ613" s="18" t="s">
        <v>85</v>
      </c>
      <c r="BK613" s="248">
        <f>ROUND(I613*H613,2)</f>
        <v>0</v>
      </c>
      <c r="BL613" s="18" t="s">
        <v>251</v>
      </c>
      <c r="BM613" s="247" t="s">
        <v>946</v>
      </c>
    </row>
    <row r="614" s="15" customFormat="1">
      <c r="A614" s="15"/>
      <c r="B614" s="283"/>
      <c r="C614" s="284"/>
      <c r="D614" s="251" t="s">
        <v>175</v>
      </c>
      <c r="E614" s="285" t="s">
        <v>1</v>
      </c>
      <c r="F614" s="286" t="s">
        <v>947</v>
      </c>
      <c r="G614" s="284"/>
      <c r="H614" s="285" t="s">
        <v>1</v>
      </c>
      <c r="I614" s="287"/>
      <c r="J614" s="284"/>
      <c r="K614" s="284"/>
      <c r="L614" s="288"/>
      <c r="M614" s="289"/>
      <c r="N614" s="290"/>
      <c r="O614" s="290"/>
      <c r="P614" s="290"/>
      <c r="Q614" s="290"/>
      <c r="R614" s="290"/>
      <c r="S614" s="290"/>
      <c r="T614" s="291"/>
      <c r="U614" s="15"/>
      <c r="V614" s="15"/>
      <c r="W614" s="15"/>
      <c r="X614" s="15"/>
      <c r="Y614" s="15"/>
      <c r="Z614" s="15"/>
      <c r="AA614" s="15"/>
      <c r="AB614" s="15"/>
      <c r="AC614" s="15"/>
      <c r="AD614" s="15"/>
      <c r="AE614" s="15"/>
      <c r="AT614" s="292" t="s">
        <v>175</v>
      </c>
      <c r="AU614" s="292" t="s">
        <v>87</v>
      </c>
      <c r="AV614" s="15" t="s">
        <v>85</v>
      </c>
      <c r="AW614" s="15" t="s">
        <v>34</v>
      </c>
      <c r="AX614" s="15" t="s">
        <v>77</v>
      </c>
      <c r="AY614" s="292" t="s">
        <v>167</v>
      </c>
    </row>
    <row r="615" s="13" customFormat="1">
      <c r="A615" s="13"/>
      <c r="B615" s="249"/>
      <c r="C615" s="250"/>
      <c r="D615" s="251" t="s">
        <v>175</v>
      </c>
      <c r="E615" s="252" t="s">
        <v>1</v>
      </c>
      <c r="F615" s="253" t="s">
        <v>85</v>
      </c>
      <c r="G615" s="250"/>
      <c r="H615" s="254">
        <v>1</v>
      </c>
      <c r="I615" s="255"/>
      <c r="J615" s="250"/>
      <c r="K615" s="250"/>
      <c r="L615" s="256"/>
      <c r="M615" s="257"/>
      <c r="N615" s="258"/>
      <c r="O615" s="258"/>
      <c r="P615" s="258"/>
      <c r="Q615" s="258"/>
      <c r="R615" s="258"/>
      <c r="S615" s="258"/>
      <c r="T615" s="259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60" t="s">
        <v>175</v>
      </c>
      <c r="AU615" s="260" t="s">
        <v>87</v>
      </c>
      <c r="AV615" s="13" t="s">
        <v>87</v>
      </c>
      <c r="AW615" s="13" t="s">
        <v>34</v>
      </c>
      <c r="AX615" s="13" t="s">
        <v>85</v>
      </c>
      <c r="AY615" s="260" t="s">
        <v>167</v>
      </c>
    </row>
    <row r="616" s="2" customFormat="1" ht="55.5" customHeight="1">
      <c r="A616" s="39"/>
      <c r="B616" s="40"/>
      <c r="C616" s="272" t="s">
        <v>948</v>
      </c>
      <c r="D616" s="272" t="s">
        <v>211</v>
      </c>
      <c r="E616" s="273" t="s">
        <v>949</v>
      </c>
      <c r="F616" s="274" t="s">
        <v>950</v>
      </c>
      <c r="G616" s="275" t="s">
        <v>340</v>
      </c>
      <c r="H616" s="276">
        <v>1</v>
      </c>
      <c r="I616" s="277"/>
      <c r="J616" s="278">
        <f>ROUND(I616*H616,2)</f>
        <v>0</v>
      </c>
      <c r="K616" s="279"/>
      <c r="L616" s="280"/>
      <c r="M616" s="281" t="s">
        <v>1</v>
      </c>
      <c r="N616" s="282" t="s">
        <v>42</v>
      </c>
      <c r="O616" s="92"/>
      <c r="P616" s="245">
        <f>O616*H616</f>
        <v>0</v>
      </c>
      <c r="Q616" s="245">
        <v>0.0195</v>
      </c>
      <c r="R616" s="245">
        <f>Q616*H616</f>
        <v>0.0195</v>
      </c>
      <c r="S616" s="245">
        <v>0</v>
      </c>
      <c r="T616" s="246">
        <f>S616*H616</f>
        <v>0</v>
      </c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R616" s="247" t="s">
        <v>346</v>
      </c>
      <c r="AT616" s="247" t="s">
        <v>211</v>
      </c>
      <c r="AU616" s="247" t="s">
        <v>87</v>
      </c>
      <c r="AY616" s="18" t="s">
        <v>167</v>
      </c>
      <c r="BE616" s="248">
        <f>IF(N616="základní",J616,0)</f>
        <v>0</v>
      </c>
      <c r="BF616" s="248">
        <f>IF(N616="snížená",J616,0)</f>
        <v>0</v>
      </c>
      <c r="BG616" s="248">
        <f>IF(N616="zákl. přenesená",J616,0)</f>
        <v>0</v>
      </c>
      <c r="BH616" s="248">
        <f>IF(N616="sníž. přenesená",J616,0)</f>
        <v>0</v>
      </c>
      <c r="BI616" s="248">
        <f>IF(N616="nulová",J616,0)</f>
        <v>0</v>
      </c>
      <c r="BJ616" s="18" t="s">
        <v>85</v>
      </c>
      <c r="BK616" s="248">
        <f>ROUND(I616*H616,2)</f>
        <v>0</v>
      </c>
      <c r="BL616" s="18" t="s">
        <v>251</v>
      </c>
      <c r="BM616" s="247" t="s">
        <v>951</v>
      </c>
    </row>
    <row r="617" s="2" customFormat="1">
      <c r="A617" s="39"/>
      <c r="B617" s="40"/>
      <c r="C617" s="41"/>
      <c r="D617" s="251" t="s">
        <v>757</v>
      </c>
      <c r="E617" s="41"/>
      <c r="F617" s="304" t="s">
        <v>952</v>
      </c>
      <c r="G617" s="41"/>
      <c r="H617" s="41"/>
      <c r="I617" s="202"/>
      <c r="J617" s="41"/>
      <c r="K617" s="41"/>
      <c r="L617" s="45"/>
      <c r="M617" s="305"/>
      <c r="N617" s="306"/>
      <c r="O617" s="92"/>
      <c r="P617" s="92"/>
      <c r="Q617" s="92"/>
      <c r="R617" s="92"/>
      <c r="S617" s="92"/>
      <c r="T617" s="93"/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T617" s="18" t="s">
        <v>757</v>
      </c>
      <c r="AU617" s="18" t="s">
        <v>87</v>
      </c>
    </row>
    <row r="618" s="2" customFormat="1" ht="24.15" customHeight="1">
      <c r="A618" s="39"/>
      <c r="B618" s="40"/>
      <c r="C618" s="235" t="s">
        <v>953</v>
      </c>
      <c r="D618" s="235" t="s">
        <v>169</v>
      </c>
      <c r="E618" s="236" t="s">
        <v>954</v>
      </c>
      <c r="F618" s="237" t="s">
        <v>955</v>
      </c>
      <c r="G618" s="238" t="s">
        <v>340</v>
      </c>
      <c r="H618" s="239">
        <v>7</v>
      </c>
      <c r="I618" s="240"/>
      <c r="J618" s="241">
        <f>ROUND(I618*H618,2)</f>
        <v>0</v>
      </c>
      <c r="K618" s="242"/>
      <c r="L618" s="45"/>
      <c r="M618" s="243" t="s">
        <v>1</v>
      </c>
      <c r="N618" s="244" t="s">
        <v>42</v>
      </c>
      <c r="O618" s="92"/>
      <c r="P618" s="245">
        <f>O618*H618</f>
        <v>0</v>
      </c>
      <c r="Q618" s="245">
        <v>0</v>
      </c>
      <c r="R618" s="245">
        <f>Q618*H618</f>
        <v>0</v>
      </c>
      <c r="S618" s="245">
        <v>0</v>
      </c>
      <c r="T618" s="246">
        <f>S618*H618</f>
        <v>0</v>
      </c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R618" s="247" t="s">
        <v>251</v>
      </c>
      <c r="AT618" s="247" t="s">
        <v>169</v>
      </c>
      <c r="AU618" s="247" t="s">
        <v>87</v>
      </c>
      <c r="AY618" s="18" t="s">
        <v>167</v>
      </c>
      <c r="BE618" s="248">
        <f>IF(N618="základní",J618,0)</f>
        <v>0</v>
      </c>
      <c r="BF618" s="248">
        <f>IF(N618="snížená",J618,0)</f>
        <v>0</v>
      </c>
      <c r="BG618" s="248">
        <f>IF(N618="zákl. přenesená",J618,0)</f>
        <v>0</v>
      </c>
      <c r="BH618" s="248">
        <f>IF(N618="sníž. přenesená",J618,0)</f>
        <v>0</v>
      </c>
      <c r="BI618" s="248">
        <f>IF(N618="nulová",J618,0)</f>
        <v>0</v>
      </c>
      <c r="BJ618" s="18" t="s">
        <v>85</v>
      </c>
      <c r="BK618" s="248">
        <f>ROUND(I618*H618,2)</f>
        <v>0</v>
      </c>
      <c r="BL618" s="18" t="s">
        <v>251</v>
      </c>
      <c r="BM618" s="247" t="s">
        <v>956</v>
      </c>
    </row>
    <row r="619" s="15" customFormat="1">
      <c r="A619" s="15"/>
      <c r="B619" s="283"/>
      <c r="C619" s="284"/>
      <c r="D619" s="251" t="s">
        <v>175</v>
      </c>
      <c r="E619" s="285" t="s">
        <v>1</v>
      </c>
      <c r="F619" s="286" t="s">
        <v>957</v>
      </c>
      <c r="G619" s="284"/>
      <c r="H619" s="285" t="s">
        <v>1</v>
      </c>
      <c r="I619" s="287"/>
      <c r="J619" s="284"/>
      <c r="K619" s="284"/>
      <c r="L619" s="288"/>
      <c r="M619" s="289"/>
      <c r="N619" s="290"/>
      <c r="O619" s="290"/>
      <c r="P619" s="290"/>
      <c r="Q619" s="290"/>
      <c r="R619" s="290"/>
      <c r="S619" s="290"/>
      <c r="T619" s="291"/>
      <c r="U619" s="15"/>
      <c r="V619" s="15"/>
      <c r="W619" s="15"/>
      <c r="X619" s="15"/>
      <c r="Y619" s="15"/>
      <c r="Z619" s="15"/>
      <c r="AA619" s="15"/>
      <c r="AB619" s="15"/>
      <c r="AC619" s="15"/>
      <c r="AD619" s="15"/>
      <c r="AE619" s="15"/>
      <c r="AT619" s="292" t="s">
        <v>175</v>
      </c>
      <c r="AU619" s="292" t="s">
        <v>87</v>
      </c>
      <c r="AV619" s="15" t="s">
        <v>85</v>
      </c>
      <c r="AW619" s="15" t="s">
        <v>34</v>
      </c>
      <c r="AX619" s="15" t="s">
        <v>77</v>
      </c>
      <c r="AY619" s="292" t="s">
        <v>167</v>
      </c>
    </row>
    <row r="620" s="13" customFormat="1">
      <c r="A620" s="13"/>
      <c r="B620" s="249"/>
      <c r="C620" s="250"/>
      <c r="D620" s="251" t="s">
        <v>175</v>
      </c>
      <c r="E620" s="252" t="s">
        <v>1</v>
      </c>
      <c r="F620" s="253" t="s">
        <v>205</v>
      </c>
      <c r="G620" s="250"/>
      <c r="H620" s="254">
        <v>7</v>
      </c>
      <c r="I620" s="255"/>
      <c r="J620" s="250"/>
      <c r="K620" s="250"/>
      <c r="L620" s="256"/>
      <c r="M620" s="257"/>
      <c r="N620" s="258"/>
      <c r="O620" s="258"/>
      <c r="P620" s="258"/>
      <c r="Q620" s="258"/>
      <c r="R620" s="258"/>
      <c r="S620" s="258"/>
      <c r="T620" s="259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60" t="s">
        <v>175</v>
      </c>
      <c r="AU620" s="260" t="s">
        <v>87</v>
      </c>
      <c r="AV620" s="13" t="s">
        <v>87</v>
      </c>
      <c r="AW620" s="13" t="s">
        <v>34</v>
      </c>
      <c r="AX620" s="13" t="s">
        <v>85</v>
      </c>
      <c r="AY620" s="260" t="s">
        <v>167</v>
      </c>
    </row>
    <row r="621" s="2" customFormat="1" ht="49.05" customHeight="1">
      <c r="A621" s="39"/>
      <c r="B621" s="40"/>
      <c r="C621" s="272" t="s">
        <v>958</v>
      </c>
      <c r="D621" s="272" t="s">
        <v>211</v>
      </c>
      <c r="E621" s="273" t="s">
        <v>959</v>
      </c>
      <c r="F621" s="274" t="s">
        <v>960</v>
      </c>
      <c r="G621" s="275" t="s">
        <v>340</v>
      </c>
      <c r="H621" s="276">
        <v>7</v>
      </c>
      <c r="I621" s="277"/>
      <c r="J621" s="278">
        <f>ROUND(I621*H621,2)</f>
        <v>0</v>
      </c>
      <c r="K621" s="279"/>
      <c r="L621" s="280"/>
      <c r="M621" s="281" t="s">
        <v>1</v>
      </c>
      <c r="N621" s="282" t="s">
        <v>42</v>
      </c>
      <c r="O621" s="92"/>
      <c r="P621" s="245">
        <f>O621*H621</f>
        <v>0</v>
      </c>
      <c r="Q621" s="245">
        <v>0.020500000000000001</v>
      </c>
      <c r="R621" s="245">
        <f>Q621*H621</f>
        <v>0.14350000000000002</v>
      </c>
      <c r="S621" s="245">
        <v>0</v>
      </c>
      <c r="T621" s="246">
        <f>S621*H621</f>
        <v>0</v>
      </c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R621" s="247" t="s">
        <v>346</v>
      </c>
      <c r="AT621" s="247" t="s">
        <v>211</v>
      </c>
      <c r="AU621" s="247" t="s">
        <v>87</v>
      </c>
      <c r="AY621" s="18" t="s">
        <v>167</v>
      </c>
      <c r="BE621" s="248">
        <f>IF(N621="základní",J621,0)</f>
        <v>0</v>
      </c>
      <c r="BF621" s="248">
        <f>IF(N621="snížená",J621,0)</f>
        <v>0</v>
      </c>
      <c r="BG621" s="248">
        <f>IF(N621="zákl. přenesená",J621,0)</f>
        <v>0</v>
      </c>
      <c r="BH621" s="248">
        <f>IF(N621="sníž. přenesená",J621,0)</f>
        <v>0</v>
      </c>
      <c r="BI621" s="248">
        <f>IF(N621="nulová",J621,0)</f>
        <v>0</v>
      </c>
      <c r="BJ621" s="18" t="s">
        <v>85</v>
      </c>
      <c r="BK621" s="248">
        <f>ROUND(I621*H621,2)</f>
        <v>0</v>
      </c>
      <c r="BL621" s="18" t="s">
        <v>251</v>
      </c>
      <c r="BM621" s="247" t="s">
        <v>961</v>
      </c>
    </row>
    <row r="622" s="2" customFormat="1">
      <c r="A622" s="39"/>
      <c r="B622" s="40"/>
      <c r="C622" s="41"/>
      <c r="D622" s="251" t="s">
        <v>757</v>
      </c>
      <c r="E622" s="41"/>
      <c r="F622" s="304" t="s">
        <v>962</v>
      </c>
      <c r="G622" s="41"/>
      <c r="H622" s="41"/>
      <c r="I622" s="202"/>
      <c r="J622" s="41"/>
      <c r="K622" s="41"/>
      <c r="L622" s="45"/>
      <c r="M622" s="305"/>
      <c r="N622" s="306"/>
      <c r="O622" s="92"/>
      <c r="P622" s="92"/>
      <c r="Q622" s="92"/>
      <c r="R622" s="92"/>
      <c r="S622" s="92"/>
      <c r="T622" s="93"/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T622" s="18" t="s">
        <v>757</v>
      </c>
      <c r="AU622" s="18" t="s">
        <v>87</v>
      </c>
    </row>
    <row r="623" s="2" customFormat="1" ht="24.15" customHeight="1">
      <c r="A623" s="39"/>
      <c r="B623" s="40"/>
      <c r="C623" s="235" t="s">
        <v>963</v>
      </c>
      <c r="D623" s="235" t="s">
        <v>169</v>
      </c>
      <c r="E623" s="236" t="s">
        <v>964</v>
      </c>
      <c r="F623" s="237" t="s">
        <v>965</v>
      </c>
      <c r="G623" s="238" t="s">
        <v>340</v>
      </c>
      <c r="H623" s="239">
        <v>1</v>
      </c>
      <c r="I623" s="240"/>
      <c r="J623" s="241">
        <f>ROUND(I623*H623,2)</f>
        <v>0</v>
      </c>
      <c r="K623" s="242"/>
      <c r="L623" s="45"/>
      <c r="M623" s="243" t="s">
        <v>1</v>
      </c>
      <c r="N623" s="244" t="s">
        <v>42</v>
      </c>
      <c r="O623" s="92"/>
      <c r="P623" s="245">
        <f>O623*H623</f>
        <v>0</v>
      </c>
      <c r="Q623" s="245">
        <v>0</v>
      </c>
      <c r="R623" s="245">
        <f>Q623*H623</f>
        <v>0</v>
      </c>
      <c r="S623" s="245">
        <v>0</v>
      </c>
      <c r="T623" s="246">
        <f>S623*H623</f>
        <v>0</v>
      </c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R623" s="247" t="s">
        <v>251</v>
      </c>
      <c r="AT623" s="247" t="s">
        <v>169</v>
      </c>
      <c r="AU623" s="247" t="s">
        <v>87</v>
      </c>
      <c r="AY623" s="18" t="s">
        <v>167</v>
      </c>
      <c r="BE623" s="248">
        <f>IF(N623="základní",J623,0)</f>
        <v>0</v>
      </c>
      <c r="BF623" s="248">
        <f>IF(N623="snížená",J623,0)</f>
        <v>0</v>
      </c>
      <c r="BG623" s="248">
        <f>IF(N623="zákl. přenesená",J623,0)</f>
        <v>0</v>
      </c>
      <c r="BH623" s="248">
        <f>IF(N623="sníž. přenesená",J623,0)</f>
        <v>0</v>
      </c>
      <c r="BI623" s="248">
        <f>IF(N623="nulová",J623,0)</f>
        <v>0</v>
      </c>
      <c r="BJ623" s="18" t="s">
        <v>85</v>
      </c>
      <c r="BK623" s="248">
        <f>ROUND(I623*H623,2)</f>
        <v>0</v>
      </c>
      <c r="BL623" s="18" t="s">
        <v>251</v>
      </c>
      <c r="BM623" s="247" t="s">
        <v>966</v>
      </c>
    </row>
    <row r="624" s="15" customFormat="1">
      <c r="A624" s="15"/>
      <c r="B624" s="283"/>
      <c r="C624" s="284"/>
      <c r="D624" s="251" t="s">
        <v>175</v>
      </c>
      <c r="E624" s="285" t="s">
        <v>1</v>
      </c>
      <c r="F624" s="286" t="s">
        <v>967</v>
      </c>
      <c r="G624" s="284"/>
      <c r="H624" s="285" t="s">
        <v>1</v>
      </c>
      <c r="I624" s="287"/>
      <c r="J624" s="284"/>
      <c r="K624" s="284"/>
      <c r="L624" s="288"/>
      <c r="M624" s="289"/>
      <c r="N624" s="290"/>
      <c r="O624" s="290"/>
      <c r="P624" s="290"/>
      <c r="Q624" s="290"/>
      <c r="R624" s="290"/>
      <c r="S624" s="290"/>
      <c r="T624" s="291"/>
      <c r="U624" s="15"/>
      <c r="V624" s="15"/>
      <c r="W624" s="15"/>
      <c r="X624" s="15"/>
      <c r="Y624" s="15"/>
      <c r="Z624" s="15"/>
      <c r="AA624" s="15"/>
      <c r="AB624" s="15"/>
      <c r="AC624" s="15"/>
      <c r="AD624" s="15"/>
      <c r="AE624" s="15"/>
      <c r="AT624" s="292" t="s">
        <v>175</v>
      </c>
      <c r="AU624" s="292" t="s">
        <v>87</v>
      </c>
      <c r="AV624" s="15" t="s">
        <v>85</v>
      </c>
      <c r="AW624" s="15" t="s">
        <v>34</v>
      </c>
      <c r="AX624" s="15" t="s">
        <v>77</v>
      </c>
      <c r="AY624" s="292" t="s">
        <v>167</v>
      </c>
    </row>
    <row r="625" s="13" customFormat="1">
      <c r="A625" s="13"/>
      <c r="B625" s="249"/>
      <c r="C625" s="250"/>
      <c r="D625" s="251" t="s">
        <v>175</v>
      </c>
      <c r="E625" s="252" t="s">
        <v>1</v>
      </c>
      <c r="F625" s="253" t="s">
        <v>85</v>
      </c>
      <c r="G625" s="250"/>
      <c r="H625" s="254">
        <v>1</v>
      </c>
      <c r="I625" s="255"/>
      <c r="J625" s="250"/>
      <c r="K625" s="250"/>
      <c r="L625" s="256"/>
      <c r="M625" s="257"/>
      <c r="N625" s="258"/>
      <c r="O625" s="258"/>
      <c r="P625" s="258"/>
      <c r="Q625" s="258"/>
      <c r="R625" s="258"/>
      <c r="S625" s="258"/>
      <c r="T625" s="259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60" t="s">
        <v>175</v>
      </c>
      <c r="AU625" s="260" t="s">
        <v>87</v>
      </c>
      <c r="AV625" s="13" t="s">
        <v>87</v>
      </c>
      <c r="AW625" s="13" t="s">
        <v>34</v>
      </c>
      <c r="AX625" s="13" t="s">
        <v>85</v>
      </c>
      <c r="AY625" s="260" t="s">
        <v>167</v>
      </c>
    </row>
    <row r="626" s="2" customFormat="1" ht="49.05" customHeight="1">
      <c r="A626" s="39"/>
      <c r="B626" s="40"/>
      <c r="C626" s="272" t="s">
        <v>968</v>
      </c>
      <c r="D626" s="272" t="s">
        <v>211</v>
      </c>
      <c r="E626" s="273" t="s">
        <v>969</v>
      </c>
      <c r="F626" s="274" t="s">
        <v>970</v>
      </c>
      <c r="G626" s="275" t="s">
        <v>340</v>
      </c>
      <c r="H626" s="276">
        <v>1</v>
      </c>
      <c r="I626" s="277"/>
      <c r="J626" s="278">
        <f>ROUND(I626*H626,2)</f>
        <v>0</v>
      </c>
      <c r="K626" s="279"/>
      <c r="L626" s="280"/>
      <c r="M626" s="281" t="s">
        <v>1</v>
      </c>
      <c r="N626" s="282" t="s">
        <v>42</v>
      </c>
      <c r="O626" s="92"/>
      <c r="P626" s="245">
        <f>O626*H626</f>
        <v>0</v>
      </c>
      <c r="Q626" s="245">
        <v>0.032000000000000001</v>
      </c>
      <c r="R626" s="245">
        <f>Q626*H626</f>
        <v>0.032000000000000001</v>
      </c>
      <c r="S626" s="245">
        <v>0</v>
      </c>
      <c r="T626" s="246">
        <f>S626*H626</f>
        <v>0</v>
      </c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R626" s="247" t="s">
        <v>346</v>
      </c>
      <c r="AT626" s="247" t="s">
        <v>211</v>
      </c>
      <c r="AU626" s="247" t="s">
        <v>87</v>
      </c>
      <c r="AY626" s="18" t="s">
        <v>167</v>
      </c>
      <c r="BE626" s="248">
        <f>IF(N626="základní",J626,0)</f>
        <v>0</v>
      </c>
      <c r="BF626" s="248">
        <f>IF(N626="snížená",J626,0)</f>
        <v>0</v>
      </c>
      <c r="BG626" s="248">
        <f>IF(N626="zákl. přenesená",J626,0)</f>
        <v>0</v>
      </c>
      <c r="BH626" s="248">
        <f>IF(N626="sníž. přenesená",J626,0)</f>
        <v>0</v>
      </c>
      <c r="BI626" s="248">
        <f>IF(N626="nulová",J626,0)</f>
        <v>0</v>
      </c>
      <c r="BJ626" s="18" t="s">
        <v>85</v>
      </c>
      <c r="BK626" s="248">
        <f>ROUND(I626*H626,2)</f>
        <v>0</v>
      </c>
      <c r="BL626" s="18" t="s">
        <v>251</v>
      </c>
      <c r="BM626" s="247" t="s">
        <v>971</v>
      </c>
    </row>
    <row r="627" s="2" customFormat="1">
      <c r="A627" s="39"/>
      <c r="B627" s="40"/>
      <c r="C627" s="41"/>
      <c r="D627" s="251" t="s">
        <v>757</v>
      </c>
      <c r="E627" s="41"/>
      <c r="F627" s="304" t="s">
        <v>972</v>
      </c>
      <c r="G627" s="41"/>
      <c r="H627" s="41"/>
      <c r="I627" s="202"/>
      <c r="J627" s="41"/>
      <c r="K627" s="41"/>
      <c r="L627" s="45"/>
      <c r="M627" s="305"/>
      <c r="N627" s="306"/>
      <c r="O627" s="92"/>
      <c r="P627" s="92"/>
      <c r="Q627" s="92"/>
      <c r="R627" s="92"/>
      <c r="S627" s="92"/>
      <c r="T627" s="93"/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T627" s="18" t="s">
        <v>757</v>
      </c>
      <c r="AU627" s="18" t="s">
        <v>87</v>
      </c>
    </row>
    <row r="628" s="2" customFormat="1" ht="49.05" customHeight="1">
      <c r="A628" s="39"/>
      <c r="B628" s="40"/>
      <c r="C628" s="235" t="s">
        <v>973</v>
      </c>
      <c r="D628" s="235" t="s">
        <v>169</v>
      </c>
      <c r="E628" s="236" t="s">
        <v>974</v>
      </c>
      <c r="F628" s="237" t="s">
        <v>975</v>
      </c>
      <c r="G628" s="238" t="s">
        <v>249</v>
      </c>
      <c r="H628" s="239">
        <v>1</v>
      </c>
      <c r="I628" s="240"/>
      <c r="J628" s="241">
        <f>ROUND(I628*H628,2)</f>
        <v>0</v>
      </c>
      <c r="K628" s="242"/>
      <c r="L628" s="45"/>
      <c r="M628" s="243" t="s">
        <v>1</v>
      </c>
      <c r="N628" s="244" t="s">
        <v>42</v>
      </c>
      <c r="O628" s="92"/>
      <c r="P628" s="245">
        <f>O628*H628</f>
        <v>0</v>
      </c>
      <c r="Q628" s="245">
        <v>0.00088000000000000003</v>
      </c>
      <c r="R628" s="245">
        <f>Q628*H628</f>
        <v>0.00088000000000000003</v>
      </c>
      <c r="S628" s="245">
        <v>0</v>
      </c>
      <c r="T628" s="246">
        <f>S628*H628</f>
        <v>0</v>
      </c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R628" s="247" t="s">
        <v>251</v>
      </c>
      <c r="AT628" s="247" t="s">
        <v>169</v>
      </c>
      <c r="AU628" s="247" t="s">
        <v>87</v>
      </c>
      <c r="AY628" s="18" t="s">
        <v>167</v>
      </c>
      <c r="BE628" s="248">
        <f>IF(N628="základní",J628,0)</f>
        <v>0</v>
      </c>
      <c r="BF628" s="248">
        <f>IF(N628="snížená",J628,0)</f>
        <v>0</v>
      </c>
      <c r="BG628" s="248">
        <f>IF(N628="zákl. přenesená",J628,0)</f>
        <v>0</v>
      </c>
      <c r="BH628" s="248">
        <f>IF(N628="sníž. přenesená",J628,0)</f>
        <v>0</v>
      </c>
      <c r="BI628" s="248">
        <f>IF(N628="nulová",J628,0)</f>
        <v>0</v>
      </c>
      <c r="BJ628" s="18" t="s">
        <v>85</v>
      </c>
      <c r="BK628" s="248">
        <f>ROUND(I628*H628,2)</f>
        <v>0</v>
      </c>
      <c r="BL628" s="18" t="s">
        <v>251</v>
      </c>
      <c r="BM628" s="247" t="s">
        <v>976</v>
      </c>
    </row>
    <row r="629" s="2" customFormat="1">
      <c r="A629" s="39"/>
      <c r="B629" s="40"/>
      <c r="C629" s="41"/>
      <c r="D629" s="251" t="s">
        <v>757</v>
      </c>
      <c r="E629" s="41"/>
      <c r="F629" s="304" t="s">
        <v>977</v>
      </c>
      <c r="G629" s="41"/>
      <c r="H629" s="41"/>
      <c r="I629" s="202"/>
      <c r="J629" s="41"/>
      <c r="K629" s="41"/>
      <c r="L629" s="45"/>
      <c r="M629" s="305"/>
      <c r="N629" s="306"/>
      <c r="O629" s="92"/>
      <c r="P629" s="92"/>
      <c r="Q629" s="92"/>
      <c r="R629" s="92"/>
      <c r="S629" s="92"/>
      <c r="T629" s="93"/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T629" s="18" t="s">
        <v>757</v>
      </c>
      <c r="AU629" s="18" t="s">
        <v>87</v>
      </c>
    </row>
    <row r="630" s="2" customFormat="1" ht="24.15" customHeight="1">
      <c r="A630" s="39"/>
      <c r="B630" s="40"/>
      <c r="C630" s="235" t="s">
        <v>978</v>
      </c>
      <c r="D630" s="235" t="s">
        <v>169</v>
      </c>
      <c r="E630" s="236" t="s">
        <v>979</v>
      </c>
      <c r="F630" s="237" t="s">
        <v>980</v>
      </c>
      <c r="G630" s="238" t="s">
        <v>340</v>
      </c>
      <c r="H630" s="239">
        <v>8</v>
      </c>
      <c r="I630" s="240"/>
      <c r="J630" s="241">
        <f>ROUND(I630*H630,2)</f>
        <v>0</v>
      </c>
      <c r="K630" s="242"/>
      <c r="L630" s="45"/>
      <c r="M630" s="243" t="s">
        <v>1</v>
      </c>
      <c r="N630" s="244" t="s">
        <v>42</v>
      </c>
      <c r="O630" s="92"/>
      <c r="P630" s="245">
        <f>O630*H630</f>
        <v>0</v>
      </c>
      <c r="Q630" s="245">
        <v>0.00046999999999999999</v>
      </c>
      <c r="R630" s="245">
        <f>Q630*H630</f>
        <v>0.0037599999999999999</v>
      </c>
      <c r="S630" s="245">
        <v>0</v>
      </c>
      <c r="T630" s="246">
        <f>S630*H630</f>
        <v>0</v>
      </c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R630" s="247" t="s">
        <v>251</v>
      </c>
      <c r="AT630" s="247" t="s">
        <v>169</v>
      </c>
      <c r="AU630" s="247" t="s">
        <v>87</v>
      </c>
      <c r="AY630" s="18" t="s">
        <v>167</v>
      </c>
      <c r="BE630" s="248">
        <f>IF(N630="základní",J630,0)</f>
        <v>0</v>
      </c>
      <c r="BF630" s="248">
        <f>IF(N630="snížená",J630,0)</f>
        <v>0</v>
      </c>
      <c r="BG630" s="248">
        <f>IF(N630="zákl. přenesená",J630,0)</f>
        <v>0</v>
      </c>
      <c r="BH630" s="248">
        <f>IF(N630="sníž. přenesená",J630,0)</f>
        <v>0</v>
      </c>
      <c r="BI630" s="248">
        <f>IF(N630="nulová",J630,0)</f>
        <v>0</v>
      </c>
      <c r="BJ630" s="18" t="s">
        <v>85</v>
      </c>
      <c r="BK630" s="248">
        <f>ROUND(I630*H630,2)</f>
        <v>0</v>
      </c>
      <c r="BL630" s="18" t="s">
        <v>251</v>
      </c>
      <c r="BM630" s="247" t="s">
        <v>981</v>
      </c>
    </row>
    <row r="631" s="15" customFormat="1">
      <c r="A631" s="15"/>
      <c r="B631" s="283"/>
      <c r="C631" s="284"/>
      <c r="D631" s="251" t="s">
        <v>175</v>
      </c>
      <c r="E631" s="285" t="s">
        <v>1</v>
      </c>
      <c r="F631" s="286" t="s">
        <v>982</v>
      </c>
      <c r="G631" s="284"/>
      <c r="H631" s="285" t="s">
        <v>1</v>
      </c>
      <c r="I631" s="287"/>
      <c r="J631" s="284"/>
      <c r="K631" s="284"/>
      <c r="L631" s="288"/>
      <c r="M631" s="289"/>
      <c r="N631" s="290"/>
      <c r="O631" s="290"/>
      <c r="P631" s="290"/>
      <c r="Q631" s="290"/>
      <c r="R631" s="290"/>
      <c r="S631" s="290"/>
      <c r="T631" s="291"/>
      <c r="U631" s="15"/>
      <c r="V631" s="15"/>
      <c r="W631" s="15"/>
      <c r="X631" s="15"/>
      <c r="Y631" s="15"/>
      <c r="Z631" s="15"/>
      <c r="AA631" s="15"/>
      <c r="AB631" s="15"/>
      <c r="AC631" s="15"/>
      <c r="AD631" s="15"/>
      <c r="AE631" s="15"/>
      <c r="AT631" s="292" t="s">
        <v>175</v>
      </c>
      <c r="AU631" s="292" t="s">
        <v>87</v>
      </c>
      <c r="AV631" s="15" t="s">
        <v>85</v>
      </c>
      <c r="AW631" s="15" t="s">
        <v>34</v>
      </c>
      <c r="AX631" s="15" t="s">
        <v>77</v>
      </c>
      <c r="AY631" s="292" t="s">
        <v>167</v>
      </c>
    </row>
    <row r="632" s="13" customFormat="1">
      <c r="A632" s="13"/>
      <c r="B632" s="249"/>
      <c r="C632" s="250"/>
      <c r="D632" s="251" t="s">
        <v>175</v>
      </c>
      <c r="E632" s="252" t="s">
        <v>1</v>
      </c>
      <c r="F632" s="253" t="s">
        <v>205</v>
      </c>
      <c r="G632" s="250"/>
      <c r="H632" s="254">
        <v>7</v>
      </c>
      <c r="I632" s="255"/>
      <c r="J632" s="250"/>
      <c r="K632" s="250"/>
      <c r="L632" s="256"/>
      <c r="M632" s="257"/>
      <c r="N632" s="258"/>
      <c r="O632" s="258"/>
      <c r="P632" s="258"/>
      <c r="Q632" s="258"/>
      <c r="R632" s="258"/>
      <c r="S632" s="258"/>
      <c r="T632" s="259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60" t="s">
        <v>175</v>
      </c>
      <c r="AU632" s="260" t="s">
        <v>87</v>
      </c>
      <c r="AV632" s="13" t="s">
        <v>87</v>
      </c>
      <c r="AW632" s="13" t="s">
        <v>34</v>
      </c>
      <c r="AX632" s="13" t="s">
        <v>77</v>
      </c>
      <c r="AY632" s="260" t="s">
        <v>167</v>
      </c>
    </row>
    <row r="633" s="13" customFormat="1">
      <c r="A633" s="13"/>
      <c r="B633" s="249"/>
      <c r="C633" s="250"/>
      <c r="D633" s="251" t="s">
        <v>175</v>
      </c>
      <c r="E633" s="252" t="s">
        <v>1</v>
      </c>
      <c r="F633" s="253" t="s">
        <v>85</v>
      </c>
      <c r="G633" s="250"/>
      <c r="H633" s="254">
        <v>1</v>
      </c>
      <c r="I633" s="255"/>
      <c r="J633" s="250"/>
      <c r="K633" s="250"/>
      <c r="L633" s="256"/>
      <c r="M633" s="257"/>
      <c r="N633" s="258"/>
      <c r="O633" s="258"/>
      <c r="P633" s="258"/>
      <c r="Q633" s="258"/>
      <c r="R633" s="258"/>
      <c r="S633" s="258"/>
      <c r="T633" s="259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60" t="s">
        <v>175</v>
      </c>
      <c r="AU633" s="260" t="s">
        <v>87</v>
      </c>
      <c r="AV633" s="13" t="s">
        <v>87</v>
      </c>
      <c r="AW633" s="13" t="s">
        <v>34</v>
      </c>
      <c r="AX633" s="13" t="s">
        <v>77</v>
      </c>
      <c r="AY633" s="260" t="s">
        <v>167</v>
      </c>
    </row>
    <row r="634" s="14" customFormat="1">
      <c r="A634" s="14"/>
      <c r="B634" s="261"/>
      <c r="C634" s="262"/>
      <c r="D634" s="251" t="s">
        <v>175</v>
      </c>
      <c r="E634" s="263" t="s">
        <v>1</v>
      </c>
      <c r="F634" s="264" t="s">
        <v>187</v>
      </c>
      <c r="G634" s="262"/>
      <c r="H634" s="265">
        <v>8</v>
      </c>
      <c r="I634" s="266"/>
      <c r="J634" s="262"/>
      <c r="K634" s="262"/>
      <c r="L634" s="267"/>
      <c r="M634" s="268"/>
      <c r="N634" s="269"/>
      <c r="O634" s="269"/>
      <c r="P634" s="269"/>
      <c r="Q634" s="269"/>
      <c r="R634" s="269"/>
      <c r="S634" s="269"/>
      <c r="T634" s="270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71" t="s">
        <v>175</v>
      </c>
      <c r="AU634" s="271" t="s">
        <v>87</v>
      </c>
      <c r="AV634" s="14" t="s">
        <v>173</v>
      </c>
      <c r="AW634" s="14" t="s">
        <v>34</v>
      </c>
      <c r="AX634" s="14" t="s">
        <v>85</v>
      </c>
      <c r="AY634" s="271" t="s">
        <v>167</v>
      </c>
    </row>
    <row r="635" s="2" customFormat="1" ht="24.15" customHeight="1">
      <c r="A635" s="39"/>
      <c r="B635" s="40"/>
      <c r="C635" s="272" t="s">
        <v>983</v>
      </c>
      <c r="D635" s="272" t="s">
        <v>211</v>
      </c>
      <c r="E635" s="273" t="s">
        <v>984</v>
      </c>
      <c r="F635" s="274" t="s">
        <v>985</v>
      </c>
      <c r="G635" s="275" t="s">
        <v>340</v>
      </c>
      <c r="H635" s="276">
        <v>8</v>
      </c>
      <c r="I635" s="277"/>
      <c r="J635" s="278">
        <f>ROUND(I635*H635,2)</f>
        <v>0</v>
      </c>
      <c r="K635" s="279"/>
      <c r="L635" s="280"/>
      <c r="M635" s="281" t="s">
        <v>1</v>
      </c>
      <c r="N635" s="282" t="s">
        <v>42</v>
      </c>
      <c r="O635" s="92"/>
      <c r="P635" s="245">
        <f>O635*H635</f>
        <v>0</v>
      </c>
      <c r="Q635" s="245">
        <v>0.016</v>
      </c>
      <c r="R635" s="245">
        <f>Q635*H635</f>
        <v>0.128</v>
      </c>
      <c r="S635" s="245">
        <v>0</v>
      </c>
      <c r="T635" s="246">
        <f>S635*H635</f>
        <v>0</v>
      </c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R635" s="247" t="s">
        <v>346</v>
      </c>
      <c r="AT635" s="247" t="s">
        <v>211</v>
      </c>
      <c r="AU635" s="247" t="s">
        <v>87</v>
      </c>
      <c r="AY635" s="18" t="s">
        <v>167</v>
      </c>
      <c r="BE635" s="248">
        <f>IF(N635="základní",J635,0)</f>
        <v>0</v>
      </c>
      <c r="BF635" s="248">
        <f>IF(N635="snížená",J635,0)</f>
        <v>0</v>
      </c>
      <c r="BG635" s="248">
        <f>IF(N635="zákl. přenesená",J635,0)</f>
        <v>0</v>
      </c>
      <c r="BH635" s="248">
        <f>IF(N635="sníž. přenesená",J635,0)</f>
        <v>0</v>
      </c>
      <c r="BI635" s="248">
        <f>IF(N635="nulová",J635,0)</f>
        <v>0</v>
      </c>
      <c r="BJ635" s="18" t="s">
        <v>85</v>
      </c>
      <c r="BK635" s="248">
        <f>ROUND(I635*H635,2)</f>
        <v>0</v>
      </c>
      <c r="BL635" s="18" t="s">
        <v>251</v>
      </c>
      <c r="BM635" s="247" t="s">
        <v>986</v>
      </c>
    </row>
    <row r="636" s="2" customFormat="1" ht="24.15" customHeight="1">
      <c r="A636" s="39"/>
      <c r="B636" s="40"/>
      <c r="C636" s="235" t="s">
        <v>987</v>
      </c>
      <c r="D636" s="235" t="s">
        <v>169</v>
      </c>
      <c r="E636" s="236" t="s">
        <v>988</v>
      </c>
      <c r="F636" s="237" t="s">
        <v>989</v>
      </c>
      <c r="G636" s="238" t="s">
        <v>340</v>
      </c>
      <c r="H636" s="239">
        <v>1</v>
      </c>
      <c r="I636" s="240"/>
      <c r="J636" s="241">
        <f>ROUND(I636*H636,2)</f>
        <v>0</v>
      </c>
      <c r="K636" s="242"/>
      <c r="L636" s="45"/>
      <c r="M636" s="243" t="s">
        <v>1</v>
      </c>
      <c r="N636" s="244" t="s">
        <v>42</v>
      </c>
      <c r="O636" s="92"/>
      <c r="P636" s="245">
        <f>O636*H636</f>
        <v>0</v>
      </c>
      <c r="Q636" s="245">
        <v>0.00046999999999999999</v>
      </c>
      <c r="R636" s="245">
        <f>Q636*H636</f>
        <v>0.00046999999999999999</v>
      </c>
      <c r="S636" s="245">
        <v>0</v>
      </c>
      <c r="T636" s="246">
        <f>S636*H636</f>
        <v>0</v>
      </c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R636" s="247" t="s">
        <v>251</v>
      </c>
      <c r="AT636" s="247" t="s">
        <v>169</v>
      </c>
      <c r="AU636" s="247" t="s">
        <v>87</v>
      </c>
      <c r="AY636" s="18" t="s">
        <v>167</v>
      </c>
      <c r="BE636" s="248">
        <f>IF(N636="základní",J636,0)</f>
        <v>0</v>
      </c>
      <c r="BF636" s="248">
        <f>IF(N636="snížená",J636,0)</f>
        <v>0</v>
      </c>
      <c r="BG636" s="248">
        <f>IF(N636="zákl. přenesená",J636,0)</f>
        <v>0</v>
      </c>
      <c r="BH636" s="248">
        <f>IF(N636="sníž. přenesená",J636,0)</f>
        <v>0</v>
      </c>
      <c r="BI636" s="248">
        <f>IF(N636="nulová",J636,0)</f>
        <v>0</v>
      </c>
      <c r="BJ636" s="18" t="s">
        <v>85</v>
      </c>
      <c r="BK636" s="248">
        <f>ROUND(I636*H636,2)</f>
        <v>0</v>
      </c>
      <c r="BL636" s="18" t="s">
        <v>251</v>
      </c>
      <c r="BM636" s="247" t="s">
        <v>990</v>
      </c>
    </row>
    <row r="637" s="15" customFormat="1">
      <c r="A637" s="15"/>
      <c r="B637" s="283"/>
      <c r="C637" s="284"/>
      <c r="D637" s="251" t="s">
        <v>175</v>
      </c>
      <c r="E637" s="285" t="s">
        <v>1</v>
      </c>
      <c r="F637" s="286" t="s">
        <v>967</v>
      </c>
      <c r="G637" s="284"/>
      <c r="H637" s="285" t="s">
        <v>1</v>
      </c>
      <c r="I637" s="287"/>
      <c r="J637" s="284"/>
      <c r="K637" s="284"/>
      <c r="L637" s="288"/>
      <c r="M637" s="289"/>
      <c r="N637" s="290"/>
      <c r="O637" s="290"/>
      <c r="P637" s="290"/>
      <c r="Q637" s="290"/>
      <c r="R637" s="290"/>
      <c r="S637" s="290"/>
      <c r="T637" s="291"/>
      <c r="U637" s="15"/>
      <c r="V637" s="15"/>
      <c r="W637" s="15"/>
      <c r="X637" s="15"/>
      <c r="Y637" s="15"/>
      <c r="Z637" s="15"/>
      <c r="AA637" s="15"/>
      <c r="AB637" s="15"/>
      <c r="AC637" s="15"/>
      <c r="AD637" s="15"/>
      <c r="AE637" s="15"/>
      <c r="AT637" s="292" t="s">
        <v>175</v>
      </c>
      <c r="AU637" s="292" t="s">
        <v>87</v>
      </c>
      <c r="AV637" s="15" t="s">
        <v>85</v>
      </c>
      <c r="AW637" s="15" t="s">
        <v>34</v>
      </c>
      <c r="AX637" s="15" t="s">
        <v>77</v>
      </c>
      <c r="AY637" s="292" t="s">
        <v>167</v>
      </c>
    </row>
    <row r="638" s="13" customFormat="1">
      <c r="A638" s="13"/>
      <c r="B638" s="249"/>
      <c r="C638" s="250"/>
      <c r="D638" s="251" t="s">
        <v>175</v>
      </c>
      <c r="E638" s="252" t="s">
        <v>1</v>
      </c>
      <c r="F638" s="253" t="s">
        <v>85</v>
      </c>
      <c r="G638" s="250"/>
      <c r="H638" s="254">
        <v>1</v>
      </c>
      <c r="I638" s="255"/>
      <c r="J638" s="250"/>
      <c r="K638" s="250"/>
      <c r="L638" s="256"/>
      <c r="M638" s="257"/>
      <c r="N638" s="258"/>
      <c r="O638" s="258"/>
      <c r="P638" s="258"/>
      <c r="Q638" s="258"/>
      <c r="R638" s="258"/>
      <c r="S638" s="258"/>
      <c r="T638" s="259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60" t="s">
        <v>175</v>
      </c>
      <c r="AU638" s="260" t="s">
        <v>87</v>
      </c>
      <c r="AV638" s="13" t="s">
        <v>87</v>
      </c>
      <c r="AW638" s="13" t="s">
        <v>34</v>
      </c>
      <c r="AX638" s="13" t="s">
        <v>85</v>
      </c>
      <c r="AY638" s="260" t="s">
        <v>167</v>
      </c>
    </row>
    <row r="639" s="2" customFormat="1" ht="24.15" customHeight="1">
      <c r="A639" s="39"/>
      <c r="B639" s="40"/>
      <c r="C639" s="272" t="s">
        <v>991</v>
      </c>
      <c r="D639" s="272" t="s">
        <v>211</v>
      </c>
      <c r="E639" s="273" t="s">
        <v>992</v>
      </c>
      <c r="F639" s="274" t="s">
        <v>985</v>
      </c>
      <c r="G639" s="275" t="s">
        <v>340</v>
      </c>
      <c r="H639" s="276">
        <v>1</v>
      </c>
      <c r="I639" s="277"/>
      <c r="J639" s="278">
        <f>ROUND(I639*H639,2)</f>
        <v>0</v>
      </c>
      <c r="K639" s="279"/>
      <c r="L639" s="280"/>
      <c r="M639" s="281" t="s">
        <v>1</v>
      </c>
      <c r="N639" s="282" t="s">
        <v>42</v>
      </c>
      <c r="O639" s="92"/>
      <c r="P639" s="245">
        <f>O639*H639</f>
        <v>0</v>
      </c>
      <c r="Q639" s="245">
        <v>0.017999999999999999</v>
      </c>
      <c r="R639" s="245">
        <f>Q639*H639</f>
        <v>0.017999999999999999</v>
      </c>
      <c r="S639" s="245">
        <v>0</v>
      </c>
      <c r="T639" s="246">
        <f>S639*H639</f>
        <v>0</v>
      </c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R639" s="247" t="s">
        <v>346</v>
      </c>
      <c r="AT639" s="247" t="s">
        <v>211</v>
      </c>
      <c r="AU639" s="247" t="s">
        <v>87</v>
      </c>
      <c r="AY639" s="18" t="s">
        <v>167</v>
      </c>
      <c r="BE639" s="248">
        <f>IF(N639="základní",J639,0)</f>
        <v>0</v>
      </c>
      <c r="BF639" s="248">
        <f>IF(N639="snížená",J639,0)</f>
        <v>0</v>
      </c>
      <c r="BG639" s="248">
        <f>IF(N639="zákl. přenesená",J639,0)</f>
        <v>0</v>
      </c>
      <c r="BH639" s="248">
        <f>IF(N639="sníž. přenesená",J639,0)</f>
        <v>0</v>
      </c>
      <c r="BI639" s="248">
        <f>IF(N639="nulová",J639,0)</f>
        <v>0</v>
      </c>
      <c r="BJ639" s="18" t="s">
        <v>85</v>
      </c>
      <c r="BK639" s="248">
        <f>ROUND(I639*H639,2)</f>
        <v>0</v>
      </c>
      <c r="BL639" s="18" t="s">
        <v>251</v>
      </c>
      <c r="BM639" s="247" t="s">
        <v>993</v>
      </c>
    </row>
    <row r="640" s="2" customFormat="1" ht="24.15" customHeight="1">
      <c r="A640" s="39"/>
      <c r="B640" s="40"/>
      <c r="C640" s="235" t="s">
        <v>994</v>
      </c>
      <c r="D640" s="235" t="s">
        <v>169</v>
      </c>
      <c r="E640" s="236" t="s">
        <v>995</v>
      </c>
      <c r="F640" s="237" t="s">
        <v>996</v>
      </c>
      <c r="G640" s="238" t="s">
        <v>238</v>
      </c>
      <c r="H640" s="239">
        <v>22.899999999999999</v>
      </c>
      <c r="I640" s="240"/>
      <c r="J640" s="241">
        <f>ROUND(I640*H640,2)</f>
        <v>0</v>
      </c>
      <c r="K640" s="242"/>
      <c r="L640" s="45"/>
      <c r="M640" s="243" t="s">
        <v>1</v>
      </c>
      <c r="N640" s="244" t="s">
        <v>42</v>
      </c>
      <c r="O640" s="92"/>
      <c r="P640" s="245">
        <f>O640*H640</f>
        <v>0</v>
      </c>
      <c r="Q640" s="245">
        <v>0</v>
      </c>
      <c r="R640" s="245">
        <f>Q640*H640</f>
        <v>0</v>
      </c>
      <c r="S640" s="245">
        <v>0</v>
      </c>
      <c r="T640" s="246">
        <f>S640*H640</f>
        <v>0</v>
      </c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R640" s="247" t="s">
        <v>251</v>
      </c>
      <c r="AT640" s="247" t="s">
        <v>169</v>
      </c>
      <c r="AU640" s="247" t="s">
        <v>87</v>
      </c>
      <c r="AY640" s="18" t="s">
        <v>167</v>
      </c>
      <c r="BE640" s="248">
        <f>IF(N640="základní",J640,0)</f>
        <v>0</v>
      </c>
      <c r="BF640" s="248">
        <f>IF(N640="snížená",J640,0)</f>
        <v>0</v>
      </c>
      <c r="BG640" s="248">
        <f>IF(N640="zákl. přenesená",J640,0)</f>
        <v>0</v>
      </c>
      <c r="BH640" s="248">
        <f>IF(N640="sníž. přenesená",J640,0)</f>
        <v>0</v>
      </c>
      <c r="BI640" s="248">
        <f>IF(N640="nulová",J640,0)</f>
        <v>0</v>
      </c>
      <c r="BJ640" s="18" t="s">
        <v>85</v>
      </c>
      <c r="BK640" s="248">
        <f>ROUND(I640*H640,2)</f>
        <v>0</v>
      </c>
      <c r="BL640" s="18" t="s">
        <v>251</v>
      </c>
      <c r="BM640" s="247" t="s">
        <v>997</v>
      </c>
    </row>
    <row r="641" s="15" customFormat="1">
      <c r="A641" s="15"/>
      <c r="B641" s="283"/>
      <c r="C641" s="284"/>
      <c r="D641" s="251" t="s">
        <v>175</v>
      </c>
      <c r="E641" s="285" t="s">
        <v>1</v>
      </c>
      <c r="F641" s="286" t="s">
        <v>301</v>
      </c>
      <c r="G641" s="284"/>
      <c r="H641" s="285" t="s">
        <v>1</v>
      </c>
      <c r="I641" s="287"/>
      <c r="J641" s="284"/>
      <c r="K641" s="284"/>
      <c r="L641" s="288"/>
      <c r="M641" s="289"/>
      <c r="N641" s="290"/>
      <c r="O641" s="290"/>
      <c r="P641" s="290"/>
      <c r="Q641" s="290"/>
      <c r="R641" s="290"/>
      <c r="S641" s="290"/>
      <c r="T641" s="291"/>
      <c r="U641" s="15"/>
      <c r="V641" s="15"/>
      <c r="W641" s="15"/>
      <c r="X641" s="15"/>
      <c r="Y641" s="15"/>
      <c r="Z641" s="15"/>
      <c r="AA641" s="15"/>
      <c r="AB641" s="15"/>
      <c r="AC641" s="15"/>
      <c r="AD641" s="15"/>
      <c r="AE641" s="15"/>
      <c r="AT641" s="292" t="s">
        <v>175</v>
      </c>
      <c r="AU641" s="292" t="s">
        <v>87</v>
      </c>
      <c r="AV641" s="15" t="s">
        <v>85</v>
      </c>
      <c r="AW641" s="15" t="s">
        <v>34</v>
      </c>
      <c r="AX641" s="15" t="s">
        <v>77</v>
      </c>
      <c r="AY641" s="292" t="s">
        <v>167</v>
      </c>
    </row>
    <row r="642" s="13" customFormat="1">
      <c r="A642" s="13"/>
      <c r="B642" s="249"/>
      <c r="C642" s="250"/>
      <c r="D642" s="251" t="s">
        <v>175</v>
      </c>
      <c r="E642" s="252" t="s">
        <v>1</v>
      </c>
      <c r="F642" s="253" t="s">
        <v>998</v>
      </c>
      <c r="G642" s="250"/>
      <c r="H642" s="254">
        <v>2.5</v>
      </c>
      <c r="I642" s="255"/>
      <c r="J642" s="250"/>
      <c r="K642" s="250"/>
      <c r="L642" s="256"/>
      <c r="M642" s="257"/>
      <c r="N642" s="258"/>
      <c r="O642" s="258"/>
      <c r="P642" s="258"/>
      <c r="Q642" s="258"/>
      <c r="R642" s="258"/>
      <c r="S642" s="258"/>
      <c r="T642" s="259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60" t="s">
        <v>175</v>
      </c>
      <c r="AU642" s="260" t="s">
        <v>87</v>
      </c>
      <c r="AV642" s="13" t="s">
        <v>87</v>
      </c>
      <c r="AW642" s="13" t="s">
        <v>34</v>
      </c>
      <c r="AX642" s="13" t="s">
        <v>77</v>
      </c>
      <c r="AY642" s="260" t="s">
        <v>167</v>
      </c>
    </row>
    <row r="643" s="13" customFormat="1">
      <c r="A643" s="13"/>
      <c r="B643" s="249"/>
      <c r="C643" s="250"/>
      <c r="D643" s="251" t="s">
        <v>175</v>
      </c>
      <c r="E643" s="252" t="s">
        <v>1</v>
      </c>
      <c r="F643" s="253" t="s">
        <v>999</v>
      </c>
      <c r="G643" s="250"/>
      <c r="H643" s="254">
        <v>20.399999999999999</v>
      </c>
      <c r="I643" s="255"/>
      <c r="J643" s="250"/>
      <c r="K643" s="250"/>
      <c r="L643" s="256"/>
      <c r="M643" s="257"/>
      <c r="N643" s="258"/>
      <c r="O643" s="258"/>
      <c r="P643" s="258"/>
      <c r="Q643" s="258"/>
      <c r="R643" s="258"/>
      <c r="S643" s="258"/>
      <c r="T643" s="259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60" t="s">
        <v>175</v>
      </c>
      <c r="AU643" s="260" t="s">
        <v>87</v>
      </c>
      <c r="AV643" s="13" t="s">
        <v>87</v>
      </c>
      <c r="AW643" s="13" t="s">
        <v>34</v>
      </c>
      <c r="AX643" s="13" t="s">
        <v>77</v>
      </c>
      <c r="AY643" s="260" t="s">
        <v>167</v>
      </c>
    </row>
    <row r="644" s="14" customFormat="1">
      <c r="A644" s="14"/>
      <c r="B644" s="261"/>
      <c r="C644" s="262"/>
      <c r="D644" s="251" t="s">
        <v>175</v>
      </c>
      <c r="E644" s="263" t="s">
        <v>1</v>
      </c>
      <c r="F644" s="264" t="s">
        <v>187</v>
      </c>
      <c r="G644" s="262"/>
      <c r="H644" s="265">
        <v>22.899999999999999</v>
      </c>
      <c r="I644" s="266"/>
      <c r="J644" s="262"/>
      <c r="K644" s="262"/>
      <c r="L644" s="267"/>
      <c r="M644" s="268"/>
      <c r="N644" s="269"/>
      <c r="O644" s="269"/>
      <c r="P644" s="269"/>
      <c r="Q644" s="269"/>
      <c r="R644" s="269"/>
      <c r="S644" s="269"/>
      <c r="T644" s="270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71" t="s">
        <v>175</v>
      </c>
      <c r="AU644" s="271" t="s">
        <v>87</v>
      </c>
      <c r="AV644" s="14" t="s">
        <v>173</v>
      </c>
      <c r="AW644" s="14" t="s">
        <v>34</v>
      </c>
      <c r="AX644" s="14" t="s">
        <v>85</v>
      </c>
      <c r="AY644" s="271" t="s">
        <v>167</v>
      </c>
    </row>
    <row r="645" s="2" customFormat="1" ht="24.15" customHeight="1">
      <c r="A645" s="39"/>
      <c r="B645" s="40"/>
      <c r="C645" s="272" t="s">
        <v>1000</v>
      </c>
      <c r="D645" s="272" t="s">
        <v>211</v>
      </c>
      <c r="E645" s="273" t="s">
        <v>1001</v>
      </c>
      <c r="F645" s="274" t="s">
        <v>1002</v>
      </c>
      <c r="G645" s="275" t="s">
        <v>238</v>
      </c>
      <c r="H645" s="276">
        <v>22.899999999999999</v>
      </c>
      <c r="I645" s="277"/>
      <c r="J645" s="278">
        <f>ROUND(I645*H645,2)</f>
        <v>0</v>
      </c>
      <c r="K645" s="279"/>
      <c r="L645" s="280"/>
      <c r="M645" s="281" t="s">
        <v>1</v>
      </c>
      <c r="N645" s="282" t="s">
        <v>42</v>
      </c>
      <c r="O645" s="92"/>
      <c r="P645" s="245">
        <f>O645*H645</f>
        <v>0</v>
      </c>
      <c r="Q645" s="245">
        <v>0.0070000000000000001</v>
      </c>
      <c r="R645" s="245">
        <f>Q645*H645</f>
        <v>0.1603</v>
      </c>
      <c r="S645" s="245">
        <v>0</v>
      </c>
      <c r="T645" s="246">
        <f>S645*H645</f>
        <v>0</v>
      </c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R645" s="247" t="s">
        <v>346</v>
      </c>
      <c r="AT645" s="247" t="s">
        <v>211</v>
      </c>
      <c r="AU645" s="247" t="s">
        <v>87</v>
      </c>
      <c r="AY645" s="18" t="s">
        <v>167</v>
      </c>
      <c r="BE645" s="248">
        <f>IF(N645="základní",J645,0)</f>
        <v>0</v>
      </c>
      <c r="BF645" s="248">
        <f>IF(N645="snížená",J645,0)</f>
        <v>0</v>
      </c>
      <c r="BG645" s="248">
        <f>IF(N645="zákl. přenesená",J645,0)</f>
        <v>0</v>
      </c>
      <c r="BH645" s="248">
        <f>IF(N645="sníž. přenesená",J645,0)</f>
        <v>0</v>
      </c>
      <c r="BI645" s="248">
        <f>IF(N645="nulová",J645,0)</f>
        <v>0</v>
      </c>
      <c r="BJ645" s="18" t="s">
        <v>85</v>
      </c>
      <c r="BK645" s="248">
        <f>ROUND(I645*H645,2)</f>
        <v>0</v>
      </c>
      <c r="BL645" s="18" t="s">
        <v>251</v>
      </c>
      <c r="BM645" s="247" t="s">
        <v>1003</v>
      </c>
    </row>
    <row r="646" s="15" customFormat="1">
      <c r="A646" s="15"/>
      <c r="B646" s="283"/>
      <c r="C646" s="284"/>
      <c r="D646" s="251" t="s">
        <v>175</v>
      </c>
      <c r="E646" s="285" t="s">
        <v>1</v>
      </c>
      <c r="F646" s="286" t="s">
        <v>301</v>
      </c>
      <c r="G646" s="284"/>
      <c r="H646" s="285" t="s">
        <v>1</v>
      </c>
      <c r="I646" s="287"/>
      <c r="J646" s="284"/>
      <c r="K646" s="284"/>
      <c r="L646" s="288"/>
      <c r="M646" s="289"/>
      <c r="N646" s="290"/>
      <c r="O646" s="290"/>
      <c r="P646" s="290"/>
      <c r="Q646" s="290"/>
      <c r="R646" s="290"/>
      <c r="S646" s="290"/>
      <c r="T646" s="291"/>
      <c r="U646" s="15"/>
      <c r="V646" s="15"/>
      <c r="W646" s="15"/>
      <c r="X646" s="15"/>
      <c r="Y646" s="15"/>
      <c r="Z646" s="15"/>
      <c r="AA646" s="15"/>
      <c r="AB646" s="15"/>
      <c r="AC646" s="15"/>
      <c r="AD646" s="15"/>
      <c r="AE646" s="15"/>
      <c r="AT646" s="292" t="s">
        <v>175</v>
      </c>
      <c r="AU646" s="292" t="s">
        <v>87</v>
      </c>
      <c r="AV646" s="15" t="s">
        <v>85</v>
      </c>
      <c r="AW646" s="15" t="s">
        <v>34</v>
      </c>
      <c r="AX646" s="15" t="s">
        <v>77</v>
      </c>
      <c r="AY646" s="292" t="s">
        <v>167</v>
      </c>
    </row>
    <row r="647" s="13" customFormat="1">
      <c r="A647" s="13"/>
      <c r="B647" s="249"/>
      <c r="C647" s="250"/>
      <c r="D647" s="251" t="s">
        <v>175</v>
      </c>
      <c r="E647" s="252" t="s">
        <v>1</v>
      </c>
      <c r="F647" s="253" t="s">
        <v>999</v>
      </c>
      <c r="G647" s="250"/>
      <c r="H647" s="254">
        <v>20.399999999999999</v>
      </c>
      <c r="I647" s="255"/>
      <c r="J647" s="250"/>
      <c r="K647" s="250"/>
      <c r="L647" s="256"/>
      <c r="M647" s="257"/>
      <c r="N647" s="258"/>
      <c r="O647" s="258"/>
      <c r="P647" s="258"/>
      <c r="Q647" s="258"/>
      <c r="R647" s="258"/>
      <c r="S647" s="258"/>
      <c r="T647" s="259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60" t="s">
        <v>175</v>
      </c>
      <c r="AU647" s="260" t="s">
        <v>87</v>
      </c>
      <c r="AV647" s="13" t="s">
        <v>87</v>
      </c>
      <c r="AW647" s="13" t="s">
        <v>34</v>
      </c>
      <c r="AX647" s="13" t="s">
        <v>77</v>
      </c>
      <c r="AY647" s="260" t="s">
        <v>167</v>
      </c>
    </row>
    <row r="648" s="13" customFormat="1">
      <c r="A648" s="13"/>
      <c r="B648" s="249"/>
      <c r="C648" s="250"/>
      <c r="D648" s="251" t="s">
        <v>175</v>
      </c>
      <c r="E648" s="252" t="s">
        <v>1</v>
      </c>
      <c r="F648" s="253" t="s">
        <v>904</v>
      </c>
      <c r="G648" s="250"/>
      <c r="H648" s="254">
        <v>2.5</v>
      </c>
      <c r="I648" s="255"/>
      <c r="J648" s="250"/>
      <c r="K648" s="250"/>
      <c r="L648" s="256"/>
      <c r="M648" s="257"/>
      <c r="N648" s="258"/>
      <c r="O648" s="258"/>
      <c r="P648" s="258"/>
      <c r="Q648" s="258"/>
      <c r="R648" s="258"/>
      <c r="S648" s="258"/>
      <c r="T648" s="259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60" t="s">
        <v>175</v>
      </c>
      <c r="AU648" s="260" t="s">
        <v>87</v>
      </c>
      <c r="AV648" s="13" t="s">
        <v>87</v>
      </c>
      <c r="AW648" s="13" t="s">
        <v>34</v>
      </c>
      <c r="AX648" s="13" t="s">
        <v>77</v>
      </c>
      <c r="AY648" s="260" t="s">
        <v>167</v>
      </c>
    </row>
    <row r="649" s="14" customFormat="1">
      <c r="A649" s="14"/>
      <c r="B649" s="261"/>
      <c r="C649" s="262"/>
      <c r="D649" s="251" t="s">
        <v>175</v>
      </c>
      <c r="E649" s="263" t="s">
        <v>1</v>
      </c>
      <c r="F649" s="264" t="s">
        <v>187</v>
      </c>
      <c r="G649" s="262"/>
      <c r="H649" s="265">
        <v>22.899999999999999</v>
      </c>
      <c r="I649" s="266"/>
      <c r="J649" s="262"/>
      <c r="K649" s="262"/>
      <c r="L649" s="267"/>
      <c r="M649" s="268"/>
      <c r="N649" s="269"/>
      <c r="O649" s="269"/>
      <c r="P649" s="269"/>
      <c r="Q649" s="269"/>
      <c r="R649" s="269"/>
      <c r="S649" s="269"/>
      <c r="T649" s="270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71" t="s">
        <v>175</v>
      </c>
      <c r="AU649" s="271" t="s">
        <v>87</v>
      </c>
      <c r="AV649" s="14" t="s">
        <v>173</v>
      </c>
      <c r="AW649" s="14" t="s">
        <v>34</v>
      </c>
      <c r="AX649" s="14" t="s">
        <v>85</v>
      </c>
      <c r="AY649" s="271" t="s">
        <v>167</v>
      </c>
    </row>
    <row r="650" s="2" customFormat="1" ht="16.5" customHeight="1">
      <c r="A650" s="39"/>
      <c r="B650" s="40"/>
      <c r="C650" s="235" t="s">
        <v>1004</v>
      </c>
      <c r="D650" s="235" t="s">
        <v>169</v>
      </c>
      <c r="E650" s="236" t="s">
        <v>1005</v>
      </c>
      <c r="F650" s="237" t="s">
        <v>1006</v>
      </c>
      <c r="G650" s="238" t="s">
        <v>249</v>
      </c>
      <c r="H650" s="239">
        <v>1</v>
      </c>
      <c r="I650" s="240"/>
      <c r="J650" s="241">
        <f>ROUND(I650*H650,2)</f>
        <v>0</v>
      </c>
      <c r="K650" s="242"/>
      <c r="L650" s="45"/>
      <c r="M650" s="243" t="s">
        <v>1</v>
      </c>
      <c r="N650" s="244" t="s">
        <v>42</v>
      </c>
      <c r="O650" s="92"/>
      <c r="P650" s="245">
        <f>O650*H650</f>
        <v>0</v>
      </c>
      <c r="Q650" s="245">
        <v>0</v>
      </c>
      <c r="R650" s="245">
        <f>Q650*H650</f>
        <v>0</v>
      </c>
      <c r="S650" s="245">
        <v>0</v>
      </c>
      <c r="T650" s="246">
        <f>S650*H650</f>
        <v>0</v>
      </c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R650" s="247" t="s">
        <v>251</v>
      </c>
      <c r="AT650" s="247" t="s">
        <v>169</v>
      </c>
      <c r="AU650" s="247" t="s">
        <v>87</v>
      </c>
      <c r="AY650" s="18" t="s">
        <v>167</v>
      </c>
      <c r="BE650" s="248">
        <f>IF(N650="základní",J650,0)</f>
        <v>0</v>
      </c>
      <c r="BF650" s="248">
        <f>IF(N650="snížená",J650,0)</f>
        <v>0</v>
      </c>
      <c r="BG650" s="248">
        <f>IF(N650="zákl. přenesená",J650,0)</f>
        <v>0</v>
      </c>
      <c r="BH650" s="248">
        <f>IF(N650="sníž. přenesená",J650,0)</f>
        <v>0</v>
      </c>
      <c r="BI650" s="248">
        <f>IF(N650="nulová",J650,0)</f>
        <v>0</v>
      </c>
      <c r="BJ650" s="18" t="s">
        <v>85</v>
      </c>
      <c r="BK650" s="248">
        <f>ROUND(I650*H650,2)</f>
        <v>0</v>
      </c>
      <c r="BL650" s="18" t="s">
        <v>251</v>
      </c>
      <c r="BM650" s="247" t="s">
        <v>1007</v>
      </c>
    </row>
    <row r="651" s="2" customFormat="1">
      <c r="A651" s="39"/>
      <c r="B651" s="40"/>
      <c r="C651" s="41"/>
      <c r="D651" s="251" t="s">
        <v>757</v>
      </c>
      <c r="E651" s="41"/>
      <c r="F651" s="304" t="s">
        <v>1008</v>
      </c>
      <c r="G651" s="41"/>
      <c r="H651" s="41"/>
      <c r="I651" s="202"/>
      <c r="J651" s="41"/>
      <c r="K651" s="41"/>
      <c r="L651" s="45"/>
      <c r="M651" s="305"/>
      <c r="N651" s="306"/>
      <c r="O651" s="92"/>
      <c r="P651" s="92"/>
      <c r="Q651" s="92"/>
      <c r="R651" s="92"/>
      <c r="S651" s="92"/>
      <c r="T651" s="93"/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T651" s="18" t="s">
        <v>757</v>
      </c>
      <c r="AU651" s="18" t="s">
        <v>87</v>
      </c>
    </row>
    <row r="652" s="2" customFormat="1" ht="24.15" customHeight="1">
      <c r="A652" s="39"/>
      <c r="B652" s="40"/>
      <c r="C652" s="235" t="s">
        <v>1009</v>
      </c>
      <c r="D652" s="235" t="s">
        <v>169</v>
      </c>
      <c r="E652" s="236" t="s">
        <v>1010</v>
      </c>
      <c r="F652" s="237" t="s">
        <v>1011</v>
      </c>
      <c r="G652" s="238" t="s">
        <v>818</v>
      </c>
      <c r="H652" s="307"/>
      <c r="I652" s="240"/>
      <c r="J652" s="241">
        <f>ROUND(I652*H652,2)</f>
        <v>0</v>
      </c>
      <c r="K652" s="242"/>
      <c r="L652" s="45"/>
      <c r="M652" s="243" t="s">
        <v>1</v>
      </c>
      <c r="N652" s="244" t="s">
        <v>42</v>
      </c>
      <c r="O652" s="92"/>
      <c r="P652" s="245">
        <f>O652*H652</f>
        <v>0</v>
      </c>
      <c r="Q652" s="245">
        <v>0</v>
      </c>
      <c r="R652" s="245">
        <f>Q652*H652</f>
        <v>0</v>
      </c>
      <c r="S652" s="245">
        <v>0</v>
      </c>
      <c r="T652" s="246">
        <f>S652*H652</f>
        <v>0</v>
      </c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R652" s="247" t="s">
        <v>251</v>
      </c>
      <c r="AT652" s="247" t="s">
        <v>169</v>
      </c>
      <c r="AU652" s="247" t="s">
        <v>87</v>
      </c>
      <c r="AY652" s="18" t="s">
        <v>167</v>
      </c>
      <c r="BE652" s="248">
        <f>IF(N652="základní",J652,0)</f>
        <v>0</v>
      </c>
      <c r="BF652" s="248">
        <f>IF(N652="snížená",J652,0)</f>
        <v>0</v>
      </c>
      <c r="BG652" s="248">
        <f>IF(N652="zákl. přenesená",J652,0)</f>
        <v>0</v>
      </c>
      <c r="BH652" s="248">
        <f>IF(N652="sníž. přenesená",J652,0)</f>
        <v>0</v>
      </c>
      <c r="BI652" s="248">
        <f>IF(N652="nulová",J652,0)</f>
        <v>0</v>
      </c>
      <c r="BJ652" s="18" t="s">
        <v>85</v>
      </c>
      <c r="BK652" s="248">
        <f>ROUND(I652*H652,2)</f>
        <v>0</v>
      </c>
      <c r="BL652" s="18" t="s">
        <v>251</v>
      </c>
      <c r="BM652" s="247" t="s">
        <v>1012</v>
      </c>
    </row>
    <row r="653" s="12" customFormat="1" ht="22.8" customHeight="1">
      <c r="A653" s="12"/>
      <c r="B653" s="219"/>
      <c r="C653" s="220"/>
      <c r="D653" s="221" t="s">
        <v>76</v>
      </c>
      <c r="E653" s="233" t="s">
        <v>1013</v>
      </c>
      <c r="F653" s="233" t="s">
        <v>1014</v>
      </c>
      <c r="G653" s="220"/>
      <c r="H653" s="220"/>
      <c r="I653" s="223"/>
      <c r="J653" s="234">
        <f>BK653</f>
        <v>0</v>
      </c>
      <c r="K653" s="220"/>
      <c r="L653" s="225"/>
      <c r="M653" s="226"/>
      <c r="N653" s="227"/>
      <c r="O653" s="227"/>
      <c r="P653" s="228">
        <f>SUM(P654:P658)</f>
        <v>0</v>
      </c>
      <c r="Q653" s="227"/>
      <c r="R653" s="228">
        <f>SUM(R654:R658)</f>
        <v>0</v>
      </c>
      <c r="S653" s="227"/>
      <c r="T653" s="229">
        <f>SUM(T654:T658)</f>
        <v>0</v>
      </c>
      <c r="U653" s="12"/>
      <c r="V653" s="12"/>
      <c r="W653" s="12"/>
      <c r="X653" s="12"/>
      <c r="Y653" s="12"/>
      <c r="Z653" s="12"/>
      <c r="AA653" s="12"/>
      <c r="AB653" s="12"/>
      <c r="AC653" s="12"/>
      <c r="AD653" s="12"/>
      <c r="AE653" s="12"/>
      <c r="AR653" s="230" t="s">
        <v>87</v>
      </c>
      <c r="AT653" s="231" t="s">
        <v>76</v>
      </c>
      <c r="AU653" s="231" t="s">
        <v>85</v>
      </c>
      <c r="AY653" s="230" t="s">
        <v>167</v>
      </c>
      <c r="BK653" s="232">
        <f>SUM(BK654:BK658)</f>
        <v>0</v>
      </c>
    </row>
    <row r="654" s="2" customFormat="1" ht="62.7" customHeight="1">
      <c r="A654" s="39"/>
      <c r="B654" s="40"/>
      <c r="C654" s="235" t="s">
        <v>1015</v>
      </c>
      <c r="D654" s="235" t="s">
        <v>169</v>
      </c>
      <c r="E654" s="236" t="s">
        <v>1016</v>
      </c>
      <c r="F654" s="237" t="s">
        <v>1017</v>
      </c>
      <c r="G654" s="238" t="s">
        <v>249</v>
      </c>
      <c r="H654" s="239">
        <v>1</v>
      </c>
      <c r="I654" s="240"/>
      <c r="J654" s="241">
        <f>ROUND(I654*H654,2)</f>
        <v>0</v>
      </c>
      <c r="K654" s="242"/>
      <c r="L654" s="45"/>
      <c r="M654" s="243" t="s">
        <v>1</v>
      </c>
      <c r="N654" s="244" t="s">
        <v>42</v>
      </c>
      <c r="O654" s="92"/>
      <c r="P654" s="245">
        <f>O654*H654</f>
        <v>0</v>
      </c>
      <c r="Q654" s="245">
        <v>0</v>
      </c>
      <c r="R654" s="245">
        <f>Q654*H654</f>
        <v>0</v>
      </c>
      <c r="S654" s="245">
        <v>0</v>
      </c>
      <c r="T654" s="246">
        <f>S654*H654</f>
        <v>0</v>
      </c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R654" s="247" t="s">
        <v>251</v>
      </c>
      <c r="AT654" s="247" t="s">
        <v>169</v>
      </c>
      <c r="AU654" s="247" t="s">
        <v>87</v>
      </c>
      <c r="AY654" s="18" t="s">
        <v>167</v>
      </c>
      <c r="BE654" s="248">
        <f>IF(N654="základní",J654,0)</f>
        <v>0</v>
      </c>
      <c r="BF654" s="248">
        <f>IF(N654="snížená",J654,0)</f>
        <v>0</v>
      </c>
      <c r="BG654" s="248">
        <f>IF(N654="zákl. přenesená",J654,0)</f>
        <v>0</v>
      </c>
      <c r="BH654" s="248">
        <f>IF(N654="sníž. přenesená",J654,0)</f>
        <v>0</v>
      </c>
      <c r="BI654" s="248">
        <f>IF(N654="nulová",J654,0)</f>
        <v>0</v>
      </c>
      <c r="BJ654" s="18" t="s">
        <v>85</v>
      </c>
      <c r="BK654" s="248">
        <f>ROUND(I654*H654,2)</f>
        <v>0</v>
      </c>
      <c r="BL654" s="18" t="s">
        <v>251</v>
      </c>
      <c r="BM654" s="247" t="s">
        <v>1018</v>
      </c>
    </row>
    <row r="655" s="2" customFormat="1">
      <c r="A655" s="39"/>
      <c r="B655" s="40"/>
      <c r="C655" s="41"/>
      <c r="D655" s="251" t="s">
        <v>757</v>
      </c>
      <c r="E655" s="41"/>
      <c r="F655" s="304" t="s">
        <v>1019</v>
      </c>
      <c r="G655" s="41"/>
      <c r="H655" s="41"/>
      <c r="I655" s="202"/>
      <c r="J655" s="41"/>
      <c r="K655" s="41"/>
      <c r="L655" s="45"/>
      <c r="M655" s="305"/>
      <c r="N655" s="306"/>
      <c r="O655" s="92"/>
      <c r="P655" s="92"/>
      <c r="Q655" s="92"/>
      <c r="R655" s="92"/>
      <c r="S655" s="92"/>
      <c r="T655" s="93"/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T655" s="18" t="s">
        <v>757</v>
      </c>
      <c r="AU655" s="18" t="s">
        <v>87</v>
      </c>
    </row>
    <row r="656" s="2" customFormat="1" ht="37.8" customHeight="1">
      <c r="A656" s="39"/>
      <c r="B656" s="40"/>
      <c r="C656" s="235" t="s">
        <v>1020</v>
      </c>
      <c r="D656" s="235" t="s">
        <v>169</v>
      </c>
      <c r="E656" s="236" t="s">
        <v>1021</v>
      </c>
      <c r="F656" s="237" t="s">
        <v>1022</v>
      </c>
      <c r="G656" s="238" t="s">
        <v>249</v>
      </c>
      <c r="H656" s="239">
        <v>1</v>
      </c>
      <c r="I656" s="240"/>
      <c r="J656" s="241">
        <f>ROUND(I656*H656,2)</f>
        <v>0</v>
      </c>
      <c r="K656" s="242"/>
      <c r="L656" s="45"/>
      <c r="M656" s="243" t="s">
        <v>1</v>
      </c>
      <c r="N656" s="244" t="s">
        <v>42</v>
      </c>
      <c r="O656" s="92"/>
      <c r="P656" s="245">
        <f>O656*H656</f>
        <v>0</v>
      </c>
      <c r="Q656" s="245">
        <v>0</v>
      </c>
      <c r="R656" s="245">
        <f>Q656*H656</f>
        <v>0</v>
      </c>
      <c r="S656" s="245">
        <v>0</v>
      </c>
      <c r="T656" s="246">
        <f>S656*H656</f>
        <v>0</v>
      </c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R656" s="247" t="s">
        <v>251</v>
      </c>
      <c r="AT656" s="247" t="s">
        <v>169</v>
      </c>
      <c r="AU656" s="247" t="s">
        <v>87</v>
      </c>
      <c r="AY656" s="18" t="s">
        <v>167</v>
      </c>
      <c r="BE656" s="248">
        <f>IF(N656="základní",J656,0)</f>
        <v>0</v>
      </c>
      <c r="BF656" s="248">
        <f>IF(N656="snížená",J656,0)</f>
        <v>0</v>
      </c>
      <c r="BG656" s="248">
        <f>IF(N656="zákl. přenesená",J656,0)</f>
        <v>0</v>
      </c>
      <c r="BH656" s="248">
        <f>IF(N656="sníž. přenesená",J656,0)</f>
        <v>0</v>
      </c>
      <c r="BI656" s="248">
        <f>IF(N656="nulová",J656,0)</f>
        <v>0</v>
      </c>
      <c r="BJ656" s="18" t="s">
        <v>85</v>
      </c>
      <c r="BK656" s="248">
        <f>ROUND(I656*H656,2)</f>
        <v>0</v>
      </c>
      <c r="BL656" s="18" t="s">
        <v>251</v>
      </c>
      <c r="BM656" s="247" t="s">
        <v>1023</v>
      </c>
    </row>
    <row r="657" s="2" customFormat="1">
      <c r="A657" s="39"/>
      <c r="B657" s="40"/>
      <c r="C657" s="41"/>
      <c r="D657" s="251" t="s">
        <v>757</v>
      </c>
      <c r="E657" s="41"/>
      <c r="F657" s="304" t="s">
        <v>1024</v>
      </c>
      <c r="G657" s="41"/>
      <c r="H657" s="41"/>
      <c r="I657" s="202"/>
      <c r="J657" s="41"/>
      <c r="K657" s="41"/>
      <c r="L657" s="45"/>
      <c r="M657" s="305"/>
      <c r="N657" s="306"/>
      <c r="O657" s="92"/>
      <c r="P657" s="92"/>
      <c r="Q657" s="92"/>
      <c r="R657" s="92"/>
      <c r="S657" s="92"/>
      <c r="T657" s="93"/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T657" s="18" t="s">
        <v>757</v>
      </c>
      <c r="AU657" s="18" t="s">
        <v>87</v>
      </c>
    </row>
    <row r="658" s="2" customFormat="1" ht="24.15" customHeight="1">
      <c r="A658" s="39"/>
      <c r="B658" s="40"/>
      <c r="C658" s="235" t="s">
        <v>1025</v>
      </c>
      <c r="D658" s="235" t="s">
        <v>169</v>
      </c>
      <c r="E658" s="236" t="s">
        <v>1026</v>
      </c>
      <c r="F658" s="237" t="s">
        <v>1027</v>
      </c>
      <c r="G658" s="238" t="s">
        <v>818</v>
      </c>
      <c r="H658" s="307"/>
      <c r="I658" s="240"/>
      <c r="J658" s="241">
        <f>ROUND(I658*H658,2)</f>
        <v>0</v>
      </c>
      <c r="K658" s="242"/>
      <c r="L658" s="45"/>
      <c r="M658" s="243" t="s">
        <v>1</v>
      </c>
      <c r="N658" s="244" t="s">
        <v>42</v>
      </c>
      <c r="O658" s="92"/>
      <c r="P658" s="245">
        <f>O658*H658</f>
        <v>0</v>
      </c>
      <c r="Q658" s="245">
        <v>0</v>
      </c>
      <c r="R658" s="245">
        <f>Q658*H658</f>
        <v>0</v>
      </c>
      <c r="S658" s="245">
        <v>0</v>
      </c>
      <c r="T658" s="246">
        <f>S658*H658</f>
        <v>0</v>
      </c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R658" s="247" t="s">
        <v>251</v>
      </c>
      <c r="AT658" s="247" t="s">
        <v>169</v>
      </c>
      <c r="AU658" s="247" t="s">
        <v>87</v>
      </c>
      <c r="AY658" s="18" t="s">
        <v>167</v>
      </c>
      <c r="BE658" s="248">
        <f>IF(N658="základní",J658,0)</f>
        <v>0</v>
      </c>
      <c r="BF658" s="248">
        <f>IF(N658="snížená",J658,0)</f>
        <v>0</v>
      </c>
      <c r="BG658" s="248">
        <f>IF(N658="zákl. přenesená",J658,0)</f>
        <v>0</v>
      </c>
      <c r="BH658" s="248">
        <f>IF(N658="sníž. přenesená",J658,0)</f>
        <v>0</v>
      </c>
      <c r="BI658" s="248">
        <f>IF(N658="nulová",J658,0)</f>
        <v>0</v>
      </c>
      <c r="BJ658" s="18" t="s">
        <v>85</v>
      </c>
      <c r="BK658" s="248">
        <f>ROUND(I658*H658,2)</f>
        <v>0</v>
      </c>
      <c r="BL658" s="18" t="s">
        <v>251</v>
      </c>
      <c r="BM658" s="247" t="s">
        <v>1028</v>
      </c>
    </row>
    <row r="659" s="12" customFormat="1" ht="22.8" customHeight="1">
      <c r="A659" s="12"/>
      <c r="B659" s="219"/>
      <c r="C659" s="220"/>
      <c r="D659" s="221" t="s">
        <v>76</v>
      </c>
      <c r="E659" s="233" t="s">
        <v>1029</v>
      </c>
      <c r="F659" s="233" t="s">
        <v>1030</v>
      </c>
      <c r="G659" s="220"/>
      <c r="H659" s="220"/>
      <c r="I659" s="223"/>
      <c r="J659" s="234">
        <f>BK659</f>
        <v>0</v>
      </c>
      <c r="K659" s="220"/>
      <c r="L659" s="225"/>
      <c r="M659" s="226"/>
      <c r="N659" s="227"/>
      <c r="O659" s="227"/>
      <c r="P659" s="228">
        <f>SUM(P660:P691)</f>
        <v>0</v>
      </c>
      <c r="Q659" s="227"/>
      <c r="R659" s="228">
        <f>SUM(R660:R691)</f>
        <v>2.7780994699999999</v>
      </c>
      <c r="S659" s="227"/>
      <c r="T659" s="229">
        <f>SUM(T660:T691)</f>
        <v>0</v>
      </c>
      <c r="U659" s="12"/>
      <c r="V659" s="12"/>
      <c r="W659" s="12"/>
      <c r="X659" s="12"/>
      <c r="Y659" s="12"/>
      <c r="Z659" s="12"/>
      <c r="AA659" s="12"/>
      <c r="AB659" s="12"/>
      <c r="AC659" s="12"/>
      <c r="AD659" s="12"/>
      <c r="AE659" s="12"/>
      <c r="AR659" s="230" t="s">
        <v>87</v>
      </c>
      <c r="AT659" s="231" t="s">
        <v>76</v>
      </c>
      <c r="AU659" s="231" t="s">
        <v>85</v>
      </c>
      <c r="AY659" s="230" t="s">
        <v>167</v>
      </c>
      <c r="BK659" s="232">
        <f>SUM(BK660:BK691)</f>
        <v>0</v>
      </c>
    </row>
    <row r="660" s="2" customFormat="1" ht="16.5" customHeight="1">
      <c r="A660" s="39"/>
      <c r="B660" s="40"/>
      <c r="C660" s="235" t="s">
        <v>1031</v>
      </c>
      <c r="D660" s="235" t="s">
        <v>169</v>
      </c>
      <c r="E660" s="236" t="s">
        <v>1032</v>
      </c>
      <c r="F660" s="237" t="s">
        <v>1033</v>
      </c>
      <c r="G660" s="238" t="s">
        <v>172</v>
      </c>
      <c r="H660" s="239">
        <v>81.200000000000003</v>
      </c>
      <c r="I660" s="240"/>
      <c r="J660" s="241">
        <f>ROUND(I660*H660,2)</f>
        <v>0</v>
      </c>
      <c r="K660" s="242"/>
      <c r="L660" s="45"/>
      <c r="M660" s="243" t="s">
        <v>1</v>
      </c>
      <c r="N660" s="244" t="s">
        <v>42</v>
      </c>
      <c r="O660" s="92"/>
      <c r="P660" s="245">
        <f>O660*H660</f>
        <v>0</v>
      </c>
      <c r="Q660" s="245">
        <v>0.00029999999999999997</v>
      </c>
      <c r="R660" s="245">
        <f>Q660*H660</f>
        <v>0.02436</v>
      </c>
      <c r="S660" s="245">
        <v>0</v>
      </c>
      <c r="T660" s="246">
        <f>S660*H660</f>
        <v>0</v>
      </c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R660" s="247" t="s">
        <v>251</v>
      </c>
      <c r="AT660" s="247" t="s">
        <v>169</v>
      </c>
      <c r="AU660" s="247" t="s">
        <v>87</v>
      </c>
      <c r="AY660" s="18" t="s">
        <v>167</v>
      </c>
      <c r="BE660" s="248">
        <f>IF(N660="základní",J660,0)</f>
        <v>0</v>
      </c>
      <c r="BF660" s="248">
        <f>IF(N660="snížená",J660,0)</f>
        <v>0</v>
      </c>
      <c r="BG660" s="248">
        <f>IF(N660="zákl. přenesená",J660,0)</f>
        <v>0</v>
      </c>
      <c r="BH660" s="248">
        <f>IF(N660="sníž. přenesená",J660,0)</f>
        <v>0</v>
      </c>
      <c r="BI660" s="248">
        <f>IF(N660="nulová",J660,0)</f>
        <v>0</v>
      </c>
      <c r="BJ660" s="18" t="s">
        <v>85</v>
      </c>
      <c r="BK660" s="248">
        <f>ROUND(I660*H660,2)</f>
        <v>0</v>
      </c>
      <c r="BL660" s="18" t="s">
        <v>251</v>
      </c>
      <c r="BM660" s="247" t="s">
        <v>1034</v>
      </c>
    </row>
    <row r="661" s="2" customFormat="1" ht="33" customHeight="1">
      <c r="A661" s="39"/>
      <c r="B661" s="40"/>
      <c r="C661" s="235" t="s">
        <v>1035</v>
      </c>
      <c r="D661" s="235" t="s">
        <v>169</v>
      </c>
      <c r="E661" s="236" t="s">
        <v>1036</v>
      </c>
      <c r="F661" s="237" t="s">
        <v>1037</v>
      </c>
      <c r="G661" s="238" t="s">
        <v>238</v>
      </c>
      <c r="H661" s="239">
        <v>56.534999999999997</v>
      </c>
      <c r="I661" s="240"/>
      <c r="J661" s="241">
        <f>ROUND(I661*H661,2)</f>
        <v>0</v>
      </c>
      <c r="K661" s="242"/>
      <c r="L661" s="45"/>
      <c r="M661" s="243" t="s">
        <v>1</v>
      </c>
      <c r="N661" s="244" t="s">
        <v>42</v>
      </c>
      <c r="O661" s="92"/>
      <c r="P661" s="245">
        <f>O661*H661</f>
        <v>0</v>
      </c>
      <c r="Q661" s="245">
        <v>0.00042999999999999999</v>
      </c>
      <c r="R661" s="245">
        <f>Q661*H661</f>
        <v>0.024310049999999996</v>
      </c>
      <c r="S661" s="245">
        <v>0</v>
      </c>
      <c r="T661" s="246">
        <f>S661*H661</f>
        <v>0</v>
      </c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R661" s="247" t="s">
        <v>251</v>
      </c>
      <c r="AT661" s="247" t="s">
        <v>169</v>
      </c>
      <c r="AU661" s="247" t="s">
        <v>87</v>
      </c>
      <c r="AY661" s="18" t="s">
        <v>167</v>
      </c>
      <c r="BE661" s="248">
        <f>IF(N661="základní",J661,0)</f>
        <v>0</v>
      </c>
      <c r="BF661" s="248">
        <f>IF(N661="snížená",J661,0)</f>
        <v>0</v>
      </c>
      <c r="BG661" s="248">
        <f>IF(N661="zákl. přenesená",J661,0)</f>
        <v>0</v>
      </c>
      <c r="BH661" s="248">
        <f>IF(N661="sníž. přenesená",J661,0)</f>
        <v>0</v>
      </c>
      <c r="BI661" s="248">
        <f>IF(N661="nulová",J661,0)</f>
        <v>0</v>
      </c>
      <c r="BJ661" s="18" t="s">
        <v>85</v>
      </c>
      <c r="BK661" s="248">
        <f>ROUND(I661*H661,2)</f>
        <v>0</v>
      </c>
      <c r="BL661" s="18" t="s">
        <v>251</v>
      </c>
      <c r="BM661" s="247" t="s">
        <v>1038</v>
      </c>
    </row>
    <row r="662" s="15" customFormat="1">
      <c r="A662" s="15"/>
      <c r="B662" s="283"/>
      <c r="C662" s="284"/>
      <c r="D662" s="251" t="s">
        <v>175</v>
      </c>
      <c r="E662" s="285" t="s">
        <v>1</v>
      </c>
      <c r="F662" s="286" t="s">
        <v>299</v>
      </c>
      <c r="G662" s="284"/>
      <c r="H662" s="285" t="s">
        <v>1</v>
      </c>
      <c r="I662" s="287"/>
      <c r="J662" s="284"/>
      <c r="K662" s="284"/>
      <c r="L662" s="288"/>
      <c r="M662" s="289"/>
      <c r="N662" s="290"/>
      <c r="O662" s="290"/>
      <c r="P662" s="290"/>
      <c r="Q662" s="290"/>
      <c r="R662" s="290"/>
      <c r="S662" s="290"/>
      <c r="T662" s="291"/>
      <c r="U662" s="15"/>
      <c r="V662" s="15"/>
      <c r="W662" s="15"/>
      <c r="X662" s="15"/>
      <c r="Y662" s="15"/>
      <c r="Z662" s="15"/>
      <c r="AA662" s="15"/>
      <c r="AB662" s="15"/>
      <c r="AC662" s="15"/>
      <c r="AD662" s="15"/>
      <c r="AE662" s="15"/>
      <c r="AT662" s="292" t="s">
        <v>175</v>
      </c>
      <c r="AU662" s="292" t="s">
        <v>87</v>
      </c>
      <c r="AV662" s="15" t="s">
        <v>85</v>
      </c>
      <c r="AW662" s="15" t="s">
        <v>34</v>
      </c>
      <c r="AX662" s="15" t="s">
        <v>77</v>
      </c>
      <c r="AY662" s="292" t="s">
        <v>167</v>
      </c>
    </row>
    <row r="663" s="13" customFormat="1">
      <c r="A663" s="13"/>
      <c r="B663" s="249"/>
      <c r="C663" s="250"/>
      <c r="D663" s="251" t="s">
        <v>175</v>
      </c>
      <c r="E663" s="252" t="s">
        <v>1</v>
      </c>
      <c r="F663" s="253" t="s">
        <v>1039</v>
      </c>
      <c r="G663" s="250"/>
      <c r="H663" s="254">
        <v>30.219999999999999</v>
      </c>
      <c r="I663" s="255"/>
      <c r="J663" s="250"/>
      <c r="K663" s="250"/>
      <c r="L663" s="256"/>
      <c r="M663" s="257"/>
      <c r="N663" s="258"/>
      <c r="O663" s="258"/>
      <c r="P663" s="258"/>
      <c r="Q663" s="258"/>
      <c r="R663" s="258"/>
      <c r="S663" s="258"/>
      <c r="T663" s="259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60" t="s">
        <v>175</v>
      </c>
      <c r="AU663" s="260" t="s">
        <v>87</v>
      </c>
      <c r="AV663" s="13" t="s">
        <v>87</v>
      </c>
      <c r="AW663" s="13" t="s">
        <v>34</v>
      </c>
      <c r="AX663" s="13" t="s">
        <v>77</v>
      </c>
      <c r="AY663" s="260" t="s">
        <v>167</v>
      </c>
    </row>
    <row r="664" s="13" customFormat="1">
      <c r="A664" s="13"/>
      <c r="B664" s="249"/>
      <c r="C664" s="250"/>
      <c r="D664" s="251" t="s">
        <v>175</v>
      </c>
      <c r="E664" s="252" t="s">
        <v>1</v>
      </c>
      <c r="F664" s="253" t="s">
        <v>1040</v>
      </c>
      <c r="G664" s="250"/>
      <c r="H664" s="254">
        <v>-6.125</v>
      </c>
      <c r="I664" s="255"/>
      <c r="J664" s="250"/>
      <c r="K664" s="250"/>
      <c r="L664" s="256"/>
      <c r="M664" s="257"/>
      <c r="N664" s="258"/>
      <c r="O664" s="258"/>
      <c r="P664" s="258"/>
      <c r="Q664" s="258"/>
      <c r="R664" s="258"/>
      <c r="S664" s="258"/>
      <c r="T664" s="259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60" t="s">
        <v>175</v>
      </c>
      <c r="AU664" s="260" t="s">
        <v>87</v>
      </c>
      <c r="AV664" s="13" t="s">
        <v>87</v>
      </c>
      <c r="AW664" s="13" t="s">
        <v>34</v>
      </c>
      <c r="AX664" s="13" t="s">
        <v>77</v>
      </c>
      <c r="AY664" s="260" t="s">
        <v>167</v>
      </c>
    </row>
    <row r="665" s="15" customFormat="1">
      <c r="A665" s="15"/>
      <c r="B665" s="283"/>
      <c r="C665" s="284"/>
      <c r="D665" s="251" t="s">
        <v>175</v>
      </c>
      <c r="E665" s="285" t="s">
        <v>1</v>
      </c>
      <c r="F665" s="286" t="s">
        <v>301</v>
      </c>
      <c r="G665" s="284"/>
      <c r="H665" s="285" t="s">
        <v>1</v>
      </c>
      <c r="I665" s="287"/>
      <c r="J665" s="284"/>
      <c r="K665" s="284"/>
      <c r="L665" s="288"/>
      <c r="M665" s="289"/>
      <c r="N665" s="290"/>
      <c r="O665" s="290"/>
      <c r="P665" s="290"/>
      <c r="Q665" s="290"/>
      <c r="R665" s="290"/>
      <c r="S665" s="290"/>
      <c r="T665" s="291"/>
      <c r="U665" s="15"/>
      <c r="V665" s="15"/>
      <c r="W665" s="15"/>
      <c r="X665" s="15"/>
      <c r="Y665" s="15"/>
      <c r="Z665" s="15"/>
      <c r="AA665" s="15"/>
      <c r="AB665" s="15"/>
      <c r="AC665" s="15"/>
      <c r="AD665" s="15"/>
      <c r="AE665" s="15"/>
      <c r="AT665" s="292" t="s">
        <v>175</v>
      </c>
      <c r="AU665" s="292" t="s">
        <v>87</v>
      </c>
      <c r="AV665" s="15" t="s">
        <v>85</v>
      </c>
      <c r="AW665" s="15" t="s">
        <v>34</v>
      </c>
      <c r="AX665" s="15" t="s">
        <v>77</v>
      </c>
      <c r="AY665" s="292" t="s">
        <v>167</v>
      </c>
    </row>
    <row r="666" s="13" customFormat="1">
      <c r="A666" s="13"/>
      <c r="B666" s="249"/>
      <c r="C666" s="250"/>
      <c r="D666" s="251" t="s">
        <v>175</v>
      </c>
      <c r="E666" s="252" t="s">
        <v>1</v>
      </c>
      <c r="F666" s="253" t="s">
        <v>1041</v>
      </c>
      <c r="G666" s="250"/>
      <c r="H666" s="254">
        <v>41.340000000000003</v>
      </c>
      <c r="I666" s="255"/>
      <c r="J666" s="250"/>
      <c r="K666" s="250"/>
      <c r="L666" s="256"/>
      <c r="M666" s="257"/>
      <c r="N666" s="258"/>
      <c r="O666" s="258"/>
      <c r="P666" s="258"/>
      <c r="Q666" s="258"/>
      <c r="R666" s="258"/>
      <c r="S666" s="258"/>
      <c r="T666" s="259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60" t="s">
        <v>175</v>
      </c>
      <c r="AU666" s="260" t="s">
        <v>87</v>
      </c>
      <c r="AV666" s="13" t="s">
        <v>87</v>
      </c>
      <c r="AW666" s="13" t="s">
        <v>34</v>
      </c>
      <c r="AX666" s="13" t="s">
        <v>77</v>
      </c>
      <c r="AY666" s="260" t="s">
        <v>167</v>
      </c>
    </row>
    <row r="667" s="13" customFormat="1">
      <c r="A667" s="13"/>
      <c r="B667" s="249"/>
      <c r="C667" s="250"/>
      <c r="D667" s="251" t="s">
        <v>175</v>
      </c>
      <c r="E667" s="252" t="s">
        <v>1</v>
      </c>
      <c r="F667" s="253" t="s">
        <v>1042</v>
      </c>
      <c r="G667" s="250"/>
      <c r="H667" s="254">
        <v>-8.9000000000000004</v>
      </c>
      <c r="I667" s="255"/>
      <c r="J667" s="250"/>
      <c r="K667" s="250"/>
      <c r="L667" s="256"/>
      <c r="M667" s="257"/>
      <c r="N667" s="258"/>
      <c r="O667" s="258"/>
      <c r="P667" s="258"/>
      <c r="Q667" s="258"/>
      <c r="R667" s="258"/>
      <c r="S667" s="258"/>
      <c r="T667" s="259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60" t="s">
        <v>175</v>
      </c>
      <c r="AU667" s="260" t="s">
        <v>87</v>
      </c>
      <c r="AV667" s="13" t="s">
        <v>87</v>
      </c>
      <c r="AW667" s="13" t="s">
        <v>34</v>
      </c>
      <c r="AX667" s="13" t="s">
        <v>77</v>
      </c>
      <c r="AY667" s="260" t="s">
        <v>167</v>
      </c>
    </row>
    <row r="668" s="14" customFormat="1">
      <c r="A668" s="14"/>
      <c r="B668" s="261"/>
      <c r="C668" s="262"/>
      <c r="D668" s="251" t="s">
        <v>175</v>
      </c>
      <c r="E668" s="263" t="s">
        <v>1</v>
      </c>
      <c r="F668" s="264" t="s">
        <v>187</v>
      </c>
      <c r="G668" s="262"/>
      <c r="H668" s="265">
        <v>56.534999999999997</v>
      </c>
      <c r="I668" s="266"/>
      <c r="J668" s="262"/>
      <c r="K668" s="262"/>
      <c r="L668" s="267"/>
      <c r="M668" s="268"/>
      <c r="N668" s="269"/>
      <c r="O668" s="269"/>
      <c r="P668" s="269"/>
      <c r="Q668" s="269"/>
      <c r="R668" s="269"/>
      <c r="S668" s="269"/>
      <c r="T668" s="270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71" t="s">
        <v>175</v>
      </c>
      <c r="AU668" s="271" t="s">
        <v>87</v>
      </c>
      <c r="AV668" s="14" t="s">
        <v>173</v>
      </c>
      <c r="AW668" s="14" t="s">
        <v>34</v>
      </c>
      <c r="AX668" s="14" t="s">
        <v>85</v>
      </c>
      <c r="AY668" s="271" t="s">
        <v>167</v>
      </c>
    </row>
    <row r="669" s="2" customFormat="1" ht="24.15" customHeight="1">
      <c r="A669" s="39"/>
      <c r="B669" s="40"/>
      <c r="C669" s="272" t="s">
        <v>1043</v>
      </c>
      <c r="D669" s="272" t="s">
        <v>211</v>
      </c>
      <c r="E669" s="273" t="s">
        <v>1044</v>
      </c>
      <c r="F669" s="274" t="s">
        <v>1045</v>
      </c>
      <c r="G669" s="275" t="s">
        <v>238</v>
      </c>
      <c r="H669" s="276">
        <v>62.189</v>
      </c>
      <c r="I669" s="277"/>
      <c r="J669" s="278">
        <f>ROUND(I669*H669,2)</f>
        <v>0</v>
      </c>
      <c r="K669" s="279"/>
      <c r="L669" s="280"/>
      <c r="M669" s="281" t="s">
        <v>1</v>
      </c>
      <c r="N669" s="282" t="s">
        <v>42</v>
      </c>
      <c r="O669" s="92"/>
      <c r="P669" s="245">
        <f>O669*H669</f>
        <v>0</v>
      </c>
      <c r="Q669" s="245">
        <v>0.00198</v>
      </c>
      <c r="R669" s="245">
        <f>Q669*H669</f>
        <v>0.12313422</v>
      </c>
      <c r="S669" s="245">
        <v>0</v>
      </c>
      <c r="T669" s="246">
        <f>S669*H669</f>
        <v>0</v>
      </c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R669" s="247" t="s">
        <v>346</v>
      </c>
      <c r="AT669" s="247" t="s">
        <v>211</v>
      </c>
      <c r="AU669" s="247" t="s">
        <v>87</v>
      </c>
      <c r="AY669" s="18" t="s">
        <v>167</v>
      </c>
      <c r="BE669" s="248">
        <f>IF(N669="základní",J669,0)</f>
        <v>0</v>
      </c>
      <c r="BF669" s="248">
        <f>IF(N669="snížená",J669,0)</f>
        <v>0</v>
      </c>
      <c r="BG669" s="248">
        <f>IF(N669="zákl. přenesená",J669,0)</f>
        <v>0</v>
      </c>
      <c r="BH669" s="248">
        <f>IF(N669="sníž. přenesená",J669,0)</f>
        <v>0</v>
      </c>
      <c r="BI669" s="248">
        <f>IF(N669="nulová",J669,0)</f>
        <v>0</v>
      </c>
      <c r="BJ669" s="18" t="s">
        <v>85</v>
      </c>
      <c r="BK669" s="248">
        <f>ROUND(I669*H669,2)</f>
        <v>0</v>
      </c>
      <c r="BL669" s="18" t="s">
        <v>251</v>
      </c>
      <c r="BM669" s="247" t="s">
        <v>1046</v>
      </c>
    </row>
    <row r="670" s="13" customFormat="1">
      <c r="A670" s="13"/>
      <c r="B670" s="249"/>
      <c r="C670" s="250"/>
      <c r="D670" s="251" t="s">
        <v>175</v>
      </c>
      <c r="E670" s="250"/>
      <c r="F670" s="253" t="s">
        <v>1047</v>
      </c>
      <c r="G670" s="250"/>
      <c r="H670" s="254">
        <v>62.189</v>
      </c>
      <c r="I670" s="255"/>
      <c r="J670" s="250"/>
      <c r="K670" s="250"/>
      <c r="L670" s="256"/>
      <c r="M670" s="257"/>
      <c r="N670" s="258"/>
      <c r="O670" s="258"/>
      <c r="P670" s="258"/>
      <c r="Q670" s="258"/>
      <c r="R670" s="258"/>
      <c r="S670" s="258"/>
      <c r="T670" s="259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60" t="s">
        <v>175</v>
      </c>
      <c r="AU670" s="260" t="s">
        <v>87</v>
      </c>
      <c r="AV670" s="13" t="s">
        <v>87</v>
      </c>
      <c r="AW670" s="13" t="s">
        <v>4</v>
      </c>
      <c r="AX670" s="13" t="s">
        <v>85</v>
      </c>
      <c r="AY670" s="260" t="s">
        <v>167</v>
      </c>
    </row>
    <row r="671" s="2" customFormat="1" ht="37.8" customHeight="1">
      <c r="A671" s="39"/>
      <c r="B671" s="40"/>
      <c r="C671" s="235" t="s">
        <v>1048</v>
      </c>
      <c r="D671" s="235" t="s">
        <v>169</v>
      </c>
      <c r="E671" s="236" t="s">
        <v>1049</v>
      </c>
      <c r="F671" s="237" t="s">
        <v>1050</v>
      </c>
      <c r="G671" s="238" t="s">
        <v>238</v>
      </c>
      <c r="H671" s="239">
        <v>7.5</v>
      </c>
      <c r="I671" s="240"/>
      <c r="J671" s="241">
        <f>ROUND(I671*H671,2)</f>
        <v>0</v>
      </c>
      <c r="K671" s="242"/>
      <c r="L671" s="45"/>
      <c r="M671" s="243" t="s">
        <v>1</v>
      </c>
      <c r="N671" s="244" t="s">
        <v>42</v>
      </c>
      <c r="O671" s="92"/>
      <c r="P671" s="245">
        <f>O671*H671</f>
        <v>0</v>
      </c>
      <c r="Q671" s="245">
        <v>0.00042999999999999999</v>
      </c>
      <c r="R671" s="245">
        <f>Q671*H671</f>
        <v>0.003225</v>
      </c>
      <c r="S671" s="245">
        <v>0</v>
      </c>
      <c r="T671" s="246">
        <f>S671*H671</f>
        <v>0</v>
      </c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R671" s="247" t="s">
        <v>251</v>
      </c>
      <c r="AT671" s="247" t="s">
        <v>169</v>
      </c>
      <c r="AU671" s="247" t="s">
        <v>87</v>
      </c>
      <c r="AY671" s="18" t="s">
        <v>167</v>
      </c>
      <c r="BE671" s="248">
        <f>IF(N671="základní",J671,0)</f>
        <v>0</v>
      </c>
      <c r="BF671" s="248">
        <f>IF(N671="snížená",J671,0)</f>
        <v>0</v>
      </c>
      <c r="BG671" s="248">
        <f>IF(N671="zákl. přenesená",J671,0)</f>
        <v>0</v>
      </c>
      <c r="BH671" s="248">
        <f>IF(N671="sníž. přenesená",J671,0)</f>
        <v>0</v>
      </c>
      <c r="BI671" s="248">
        <f>IF(N671="nulová",J671,0)</f>
        <v>0</v>
      </c>
      <c r="BJ671" s="18" t="s">
        <v>85</v>
      </c>
      <c r="BK671" s="248">
        <f>ROUND(I671*H671,2)</f>
        <v>0</v>
      </c>
      <c r="BL671" s="18" t="s">
        <v>251</v>
      </c>
      <c r="BM671" s="247" t="s">
        <v>1051</v>
      </c>
    </row>
    <row r="672" s="13" customFormat="1">
      <c r="A672" s="13"/>
      <c r="B672" s="249"/>
      <c r="C672" s="250"/>
      <c r="D672" s="251" t="s">
        <v>175</v>
      </c>
      <c r="E672" s="252" t="s">
        <v>1</v>
      </c>
      <c r="F672" s="253" t="s">
        <v>1052</v>
      </c>
      <c r="G672" s="250"/>
      <c r="H672" s="254">
        <v>7.5</v>
      </c>
      <c r="I672" s="255"/>
      <c r="J672" s="250"/>
      <c r="K672" s="250"/>
      <c r="L672" s="256"/>
      <c r="M672" s="257"/>
      <c r="N672" s="258"/>
      <c r="O672" s="258"/>
      <c r="P672" s="258"/>
      <c r="Q672" s="258"/>
      <c r="R672" s="258"/>
      <c r="S672" s="258"/>
      <c r="T672" s="259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60" t="s">
        <v>175</v>
      </c>
      <c r="AU672" s="260" t="s">
        <v>87</v>
      </c>
      <c r="AV672" s="13" t="s">
        <v>87</v>
      </c>
      <c r="AW672" s="13" t="s">
        <v>34</v>
      </c>
      <c r="AX672" s="13" t="s">
        <v>85</v>
      </c>
      <c r="AY672" s="260" t="s">
        <v>167</v>
      </c>
    </row>
    <row r="673" s="2" customFormat="1" ht="24.15" customHeight="1">
      <c r="A673" s="39"/>
      <c r="B673" s="40"/>
      <c r="C673" s="272" t="s">
        <v>1053</v>
      </c>
      <c r="D673" s="272" t="s">
        <v>211</v>
      </c>
      <c r="E673" s="273" t="s">
        <v>1044</v>
      </c>
      <c r="F673" s="274" t="s">
        <v>1045</v>
      </c>
      <c r="G673" s="275" t="s">
        <v>238</v>
      </c>
      <c r="H673" s="276">
        <v>8.25</v>
      </c>
      <c r="I673" s="277"/>
      <c r="J673" s="278">
        <f>ROUND(I673*H673,2)</f>
        <v>0</v>
      </c>
      <c r="K673" s="279"/>
      <c r="L673" s="280"/>
      <c r="M673" s="281" t="s">
        <v>1</v>
      </c>
      <c r="N673" s="282" t="s">
        <v>42</v>
      </c>
      <c r="O673" s="92"/>
      <c r="P673" s="245">
        <f>O673*H673</f>
        <v>0</v>
      </c>
      <c r="Q673" s="245">
        <v>0.00198</v>
      </c>
      <c r="R673" s="245">
        <f>Q673*H673</f>
        <v>0.016334999999999999</v>
      </c>
      <c r="S673" s="245">
        <v>0</v>
      </c>
      <c r="T673" s="246">
        <f>S673*H673</f>
        <v>0</v>
      </c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R673" s="247" t="s">
        <v>346</v>
      </c>
      <c r="AT673" s="247" t="s">
        <v>211</v>
      </c>
      <c r="AU673" s="247" t="s">
        <v>87</v>
      </c>
      <c r="AY673" s="18" t="s">
        <v>167</v>
      </c>
      <c r="BE673" s="248">
        <f>IF(N673="základní",J673,0)</f>
        <v>0</v>
      </c>
      <c r="BF673" s="248">
        <f>IF(N673="snížená",J673,0)</f>
        <v>0</v>
      </c>
      <c r="BG673" s="248">
        <f>IF(N673="zákl. přenesená",J673,0)</f>
        <v>0</v>
      </c>
      <c r="BH673" s="248">
        <f>IF(N673="sníž. přenesená",J673,0)</f>
        <v>0</v>
      </c>
      <c r="BI673" s="248">
        <f>IF(N673="nulová",J673,0)</f>
        <v>0</v>
      </c>
      <c r="BJ673" s="18" t="s">
        <v>85</v>
      </c>
      <c r="BK673" s="248">
        <f>ROUND(I673*H673,2)</f>
        <v>0</v>
      </c>
      <c r="BL673" s="18" t="s">
        <v>251</v>
      </c>
      <c r="BM673" s="247" t="s">
        <v>1054</v>
      </c>
    </row>
    <row r="674" s="13" customFormat="1">
      <c r="A674" s="13"/>
      <c r="B674" s="249"/>
      <c r="C674" s="250"/>
      <c r="D674" s="251" t="s">
        <v>175</v>
      </c>
      <c r="E674" s="250"/>
      <c r="F674" s="253" t="s">
        <v>1055</v>
      </c>
      <c r="G674" s="250"/>
      <c r="H674" s="254">
        <v>8.25</v>
      </c>
      <c r="I674" s="255"/>
      <c r="J674" s="250"/>
      <c r="K674" s="250"/>
      <c r="L674" s="256"/>
      <c r="M674" s="257"/>
      <c r="N674" s="258"/>
      <c r="O674" s="258"/>
      <c r="P674" s="258"/>
      <c r="Q674" s="258"/>
      <c r="R674" s="258"/>
      <c r="S674" s="258"/>
      <c r="T674" s="259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60" t="s">
        <v>175</v>
      </c>
      <c r="AU674" s="260" t="s">
        <v>87</v>
      </c>
      <c r="AV674" s="13" t="s">
        <v>87</v>
      </c>
      <c r="AW674" s="13" t="s">
        <v>4</v>
      </c>
      <c r="AX674" s="13" t="s">
        <v>85</v>
      </c>
      <c r="AY674" s="260" t="s">
        <v>167</v>
      </c>
    </row>
    <row r="675" s="2" customFormat="1" ht="33" customHeight="1">
      <c r="A675" s="39"/>
      <c r="B675" s="40"/>
      <c r="C675" s="235" t="s">
        <v>1056</v>
      </c>
      <c r="D675" s="235" t="s">
        <v>169</v>
      </c>
      <c r="E675" s="236" t="s">
        <v>1057</v>
      </c>
      <c r="F675" s="237" t="s">
        <v>1058</v>
      </c>
      <c r="G675" s="238" t="s">
        <v>172</v>
      </c>
      <c r="H675" s="239">
        <v>81.200000000000003</v>
      </c>
      <c r="I675" s="240"/>
      <c r="J675" s="241">
        <f>ROUND(I675*H675,2)</f>
        <v>0</v>
      </c>
      <c r="K675" s="242"/>
      <c r="L675" s="45"/>
      <c r="M675" s="243" t="s">
        <v>1</v>
      </c>
      <c r="N675" s="244" t="s">
        <v>42</v>
      </c>
      <c r="O675" s="92"/>
      <c r="P675" s="245">
        <f>O675*H675</f>
        <v>0</v>
      </c>
      <c r="Q675" s="245">
        <v>0.0075500000000000003</v>
      </c>
      <c r="R675" s="245">
        <f>Q675*H675</f>
        <v>0.61306000000000005</v>
      </c>
      <c r="S675" s="245">
        <v>0</v>
      </c>
      <c r="T675" s="246">
        <f>S675*H675</f>
        <v>0</v>
      </c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R675" s="247" t="s">
        <v>251</v>
      </c>
      <c r="AT675" s="247" t="s">
        <v>169</v>
      </c>
      <c r="AU675" s="247" t="s">
        <v>87</v>
      </c>
      <c r="AY675" s="18" t="s">
        <v>167</v>
      </c>
      <c r="BE675" s="248">
        <f>IF(N675="základní",J675,0)</f>
        <v>0</v>
      </c>
      <c r="BF675" s="248">
        <f>IF(N675="snížená",J675,0)</f>
        <v>0</v>
      </c>
      <c r="BG675" s="248">
        <f>IF(N675="zákl. přenesená",J675,0)</f>
        <v>0</v>
      </c>
      <c r="BH675" s="248">
        <f>IF(N675="sníž. přenesená",J675,0)</f>
        <v>0</v>
      </c>
      <c r="BI675" s="248">
        <f>IF(N675="nulová",J675,0)</f>
        <v>0</v>
      </c>
      <c r="BJ675" s="18" t="s">
        <v>85</v>
      </c>
      <c r="BK675" s="248">
        <f>ROUND(I675*H675,2)</f>
        <v>0</v>
      </c>
      <c r="BL675" s="18" t="s">
        <v>251</v>
      </c>
      <c r="BM675" s="247" t="s">
        <v>1059</v>
      </c>
    </row>
    <row r="676" s="15" customFormat="1">
      <c r="A676" s="15"/>
      <c r="B676" s="283"/>
      <c r="C676" s="284"/>
      <c r="D676" s="251" t="s">
        <v>175</v>
      </c>
      <c r="E676" s="285" t="s">
        <v>1</v>
      </c>
      <c r="F676" s="286" t="s">
        <v>299</v>
      </c>
      <c r="G676" s="284"/>
      <c r="H676" s="285" t="s">
        <v>1</v>
      </c>
      <c r="I676" s="287"/>
      <c r="J676" s="284"/>
      <c r="K676" s="284"/>
      <c r="L676" s="288"/>
      <c r="M676" s="289"/>
      <c r="N676" s="290"/>
      <c r="O676" s="290"/>
      <c r="P676" s="290"/>
      <c r="Q676" s="290"/>
      <c r="R676" s="290"/>
      <c r="S676" s="290"/>
      <c r="T676" s="291"/>
      <c r="U676" s="15"/>
      <c r="V676" s="15"/>
      <c r="W676" s="15"/>
      <c r="X676" s="15"/>
      <c r="Y676" s="15"/>
      <c r="Z676" s="15"/>
      <c r="AA676" s="15"/>
      <c r="AB676" s="15"/>
      <c r="AC676" s="15"/>
      <c r="AD676" s="15"/>
      <c r="AE676" s="15"/>
      <c r="AT676" s="292" t="s">
        <v>175</v>
      </c>
      <c r="AU676" s="292" t="s">
        <v>87</v>
      </c>
      <c r="AV676" s="15" t="s">
        <v>85</v>
      </c>
      <c r="AW676" s="15" t="s">
        <v>34</v>
      </c>
      <c r="AX676" s="15" t="s">
        <v>77</v>
      </c>
      <c r="AY676" s="292" t="s">
        <v>167</v>
      </c>
    </row>
    <row r="677" s="13" customFormat="1">
      <c r="A677" s="13"/>
      <c r="B677" s="249"/>
      <c r="C677" s="250"/>
      <c r="D677" s="251" t="s">
        <v>175</v>
      </c>
      <c r="E677" s="252" t="s">
        <v>1</v>
      </c>
      <c r="F677" s="253" t="s">
        <v>1060</v>
      </c>
      <c r="G677" s="250"/>
      <c r="H677" s="254">
        <v>20.420000000000002</v>
      </c>
      <c r="I677" s="255"/>
      <c r="J677" s="250"/>
      <c r="K677" s="250"/>
      <c r="L677" s="256"/>
      <c r="M677" s="257"/>
      <c r="N677" s="258"/>
      <c r="O677" s="258"/>
      <c r="P677" s="258"/>
      <c r="Q677" s="258"/>
      <c r="R677" s="258"/>
      <c r="S677" s="258"/>
      <c r="T677" s="259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60" t="s">
        <v>175</v>
      </c>
      <c r="AU677" s="260" t="s">
        <v>87</v>
      </c>
      <c r="AV677" s="13" t="s">
        <v>87</v>
      </c>
      <c r="AW677" s="13" t="s">
        <v>34</v>
      </c>
      <c r="AX677" s="13" t="s">
        <v>77</v>
      </c>
      <c r="AY677" s="260" t="s">
        <v>167</v>
      </c>
    </row>
    <row r="678" s="15" customFormat="1">
      <c r="A678" s="15"/>
      <c r="B678" s="283"/>
      <c r="C678" s="284"/>
      <c r="D678" s="251" t="s">
        <v>175</v>
      </c>
      <c r="E678" s="285" t="s">
        <v>1</v>
      </c>
      <c r="F678" s="286" t="s">
        <v>301</v>
      </c>
      <c r="G678" s="284"/>
      <c r="H678" s="285" t="s">
        <v>1</v>
      </c>
      <c r="I678" s="287"/>
      <c r="J678" s="284"/>
      <c r="K678" s="284"/>
      <c r="L678" s="288"/>
      <c r="M678" s="289"/>
      <c r="N678" s="290"/>
      <c r="O678" s="290"/>
      <c r="P678" s="290"/>
      <c r="Q678" s="290"/>
      <c r="R678" s="290"/>
      <c r="S678" s="290"/>
      <c r="T678" s="291"/>
      <c r="U678" s="15"/>
      <c r="V678" s="15"/>
      <c r="W678" s="15"/>
      <c r="X678" s="15"/>
      <c r="Y678" s="15"/>
      <c r="Z678" s="15"/>
      <c r="AA678" s="15"/>
      <c r="AB678" s="15"/>
      <c r="AC678" s="15"/>
      <c r="AD678" s="15"/>
      <c r="AE678" s="15"/>
      <c r="AT678" s="292" t="s">
        <v>175</v>
      </c>
      <c r="AU678" s="292" t="s">
        <v>87</v>
      </c>
      <c r="AV678" s="15" t="s">
        <v>85</v>
      </c>
      <c r="AW678" s="15" t="s">
        <v>34</v>
      </c>
      <c r="AX678" s="15" t="s">
        <v>77</v>
      </c>
      <c r="AY678" s="292" t="s">
        <v>167</v>
      </c>
    </row>
    <row r="679" s="13" customFormat="1">
      <c r="A679" s="13"/>
      <c r="B679" s="249"/>
      <c r="C679" s="250"/>
      <c r="D679" s="251" t="s">
        <v>175</v>
      </c>
      <c r="E679" s="252" t="s">
        <v>1</v>
      </c>
      <c r="F679" s="253" t="s">
        <v>1061</v>
      </c>
      <c r="G679" s="250"/>
      <c r="H679" s="254">
        <v>60.780000000000001</v>
      </c>
      <c r="I679" s="255"/>
      <c r="J679" s="250"/>
      <c r="K679" s="250"/>
      <c r="L679" s="256"/>
      <c r="M679" s="257"/>
      <c r="N679" s="258"/>
      <c r="O679" s="258"/>
      <c r="P679" s="258"/>
      <c r="Q679" s="258"/>
      <c r="R679" s="258"/>
      <c r="S679" s="258"/>
      <c r="T679" s="259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60" t="s">
        <v>175</v>
      </c>
      <c r="AU679" s="260" t="s">
        <v>87</v>
      </c>
      <c r="AV679" s="13" t="s">
        <v>87</v>
      </c>
      <c r="AW679" s="13" t="s">
        <v>34</v>
      </c>
      <c r="AX679" s="13" t="s">
        <v>77</v>
      </c>
      <c r="AY679" s="260" t="s">
        <v>167</v>
      </c>
    </row>
    <row r="680" s="14" customFormat="1">
      <c r="A680" s="14"/>
      <c r="B680" s="261"/>
      <c r="C680" s="262"/>
      <c r="D680" s="251" t="s">
        <v>175</v>
      </c>
      <c r="E680" s="263" t="s">
        <v>1</v>
      </c>
      <c r="F680" s="264" t="s">
        <v>187</v>
      </c>
      <c r="G680" s="262"/>
      <c r="H680" s="265">
        <v>81.200000000000003</v>
      </c>
      <c r="I680" s="266"/>
      <c r="J680" s="262"/>
      <c r="K680" s="262"/>
      <c r="L680" s="267"/>
      <c r="M680" s="268"/>
      <c r="N680" s="269"/>
      <c r="O680" s="269"/>
      <c r="P680" s="269"/>
      <c r="Q680" s="269"/>
      <c r="R680" s="269"/>
      <c r="S680" s="269"/>
      <c r="T680" s="270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71" t="s">
        <v>175</v>
      </c>
      <c r="AU680" s="271" t="s">
        <v>87</v>
      </c>
      <c r="AV680" s="14" t="s">
        <v>173</v>
      </c>
      <c r="AW680" s="14" t="s">
        <v>34</v>
      </c>
      <c r="AX680" s="14" t="s">
        <v>85</v>
      </c>
      <c r="AY680" s="271" t="s">
        <v>167</v>
      </c>
    </row>
    <row r="681" s="2" customFormat="1" ht="37.8" customHeight="1">
      <c r="A681" s="39"/>
      <c r="B681" s="40"/>
      <c r="C681" s="272" t="s">
        <v>1062</v>
      </c>
      <c r="D681" s="272" t="s">
        <v>211</v>
      </c>
      <c r="E681" s="273" t="s">
        <v>1063</v>
      </c>
      <c r="F681" s="274" t="s">
        <v>1064</v>
      </c>
      <c r="G681" s="275" t="s">
        <v>172</v>
      </c>
      <c r="H681" s="276">
        <v>89.319999999999993</v>
      </c>
      <c r="I681" s="277"/>
      <c r="J681" s="278">
        <f>ROUND(I681*H681,2)</f>
        <v>0</v>
      </c>
      <c r="K681" s="279"/>
      <c r="L681" s="280"/>
      <c r="M681" s="281" t="s">
        <v>1</v>
      </c>
      <c r="N681" s="282" t="s">
        <v>42</v>
      </c>
      <c r="O681" s="92"/>
      <c r="P681" s="245">
        <f>O681*H681</f>
        <v>0</v>
      </c>
      <c r="Q681" s="245">
        <v>0.021999999999999999</v>
      </c>
      <c r="R681" s="245">
        <f>Q681*H681</f>
        <v>1.9650399999999997</v>
      </c>
      <c r="S681" s="245">
        <v>0</v>
      </c>
      <c r="T681" s="246">
        <f>S681*H681</f>
        <v>0</v>
      </c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R681" s="247" t="s">
        <v>346</v>
      </c>
      <c r="AT681" s="247" t="s">
        <v>211</v>
      </c>
      <c r="AU681" s="247" t="s">
        <v>87</v>
      </c>
      <c r="AY681" s="18" t="s">
        <v>167</v>
      </c>
      <c r="BE681" s="248">
        <f>IF(N681="základní",J681,0)</f>
        <v>0</v>
      </c>
      <c r="BF681" s="248">
        <f>IF(N681="snížená",J681,0)</f>
        <v>0</v>
      </c>
      <c r="BG681" s="248">
        <f>IF(N681="zákl. přenesená",J681,0)</f>
        <v>0</v>
      </c>
      <c r="BH681" s="248">
        <f>IF(N681="sníž. přenesená",J681,0)</f>
        <v>0</v>
      </c>
      <c r="BI681" s="248">
        <f>IF(N681="nulová",J681,0)</f>
        <v>0</v>
      </c>
      <c r="BJ681" s="18" t="s">
        <v>85</v>
      </c>
      <c r="BK681" s="248">
        <f>ROUND(I681*H681,2)</f>
        <v>0</v>
      </c>
      <c r="BL681" s="18" t="s">
        <v>251</v>
      </c>
      <c r="BM681" s="247" t="s">
        <v>1065</v>
      </c>
    </row>
    <row r="682" s="13" customFormat="1">
      <c r="A682" s="13"/>
      <c r="B682" s="249"/>
      <c r="C682" s="250"/>
      <c r="D682" s="251" t="s">
        <v>175</v>
      </c>
      <c r="E682" s="250"/>
      <c r="F682" s="253" t="s">
        <v>1066</v>
      </c>
      <c r="G682" s="250"/>
      <c r="H682" s="254">
        <v>89.319999999999993</v>
      </c>
      <c r="I682" s="255"/>
      <c r="J682" s="250"/>
      <c r="K682" s="250"/>
      <c r="L682" s="256"/>
      <c r="M682" s="257"/>
      <c r="N682" s="258"/>
      <c r="O682" s="258"/>
      <c r="P682" s="258"/>
      <c r="Q682" s="258"/>
      <c r="R682" s="258"/>
      <c r="S682" s="258"/>
      <c r="T682" s="259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60" t="s">
        <v>175</v>
      </c>
      <c r="AU682" s="260" t="s">
        <v>87</v>
      </c>
      <c r="AV682" s="13" t="s">
        <v>87</v>
      </c>
      <c r="AW682" s="13" t="s">
        <v>4</v>
      </c>
      <c r="AX682" s="13" t="s">
        <v>85</v>
      </c>
      <c r="AY682" s="260" t="s">
        <v>167</v>
      </c>
    </row>
    <row r="683" s="2" customFormat="1" ht="16.5" customHeight="1">
      <c r="A683" s="39"/>
      <c r="B683" s="40"/>
      <c r="C683" s="235" t="s">
        <v>1067</v>
      </c>
      <c r="D683" s="235" t="s">
        <v>169</v>
      </c>
      <c r="E683" s="236" t="s">
        <v>1068</v>
      </c>
      <c r="F683" s="237" t="s">
        <v>1069</v>
      </c>
      <c r="G683" s="238" t="s">
        <v>340</v>
      </c>
      <c r="H683" s="239">
        <v>12</v>
      </c>
      <c r="I683" s="240"/>
      <c r="J683" s="241">
        <f>ROUND(I683*H683,2)</f>
        <v>0</v>
      </c>
      <c r="K683" s="242"/>
      <c r="L683" s="45"/>
      <c r="M683" s="243" t="s">
        <v>1</v>
      </c>
      <c r="N683" s="244" t="s">
        <v>42</v>
      </c>
      <c r="O683" s="92"/>
      <c r="P683" s="245">
        <f>O683*H683</f>
        <v>0</v>
      </c>
      <c r="Q683" s="245">
        <v>0.00021000000000000001</v>
      </c>
      <c r="R683" s="245">
        <f>Q683*H683</f>
        <v>0.0025200000000000001</v>
      </c>
      <c r="S683" s="245">
        <v>0</v>
      </c>
      <c r="T683" s="246">
        <f>S683*H683</f>
        <v>0</v>
      </c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R683" s="247" t="s">
        <v>251</v>
      </c>
      <c r="AT683" s="247" t="s">
        <v>169</v>
      </c>
      <c r="AU683" s="247" t="s">
        <v>87</v>
      </c>
      <c r="AY683" s="18" t="s">
        <v>167</v>
      </c>
      <c r="BE683" s="248">
        <f>IF(N683="základní",J683,0)</f>
        <v>0</v>
      </c>
      <c r="BF683" s="248">
        <f>IF(N683="snížená",J683,0)</f>
        <v>0</v>
      </c>
      <c r="BG683" s="248">
        <f>IF(N683="zákl. přenesená",J683,0)</f>
        <v>0</v>
      </c>
      <c r="BH683" s="248">
        <f>IF(N683="sníž. přenesená",J683,0)</f>
        <v>0</v>
      </c>
      <c r="BI683" s="248">
        <f>IF(N683="nulová",J683,0)</f>
        <v>0</v>
      </c>
      <c r="BJ683" s="18" t="s">
        <v>85</v>
      </c>
      <c r="BK683" s="248">
        <f>ROUND(I683*H683,2)</f>
        <v>0</v>
      </c>
      <c r="BL683" s="18" t="s">
        <v>251</v>
      </c>
      <c r="BM683" s="247" t="s">
        <v>1070</v>
      </c>
    </row>
    <row r="684" s="15" customFormat="1">
      <c r="A684" s="15"/>
      <c r="B684" s="283"/>
      <c r="C684" s="284"/>
      <c r="D684" s="251" t="s">
        <v>175</v>
      </c>
      <c r="E684" s="285" t="s">
        <v>1</v>
      </c>
      <c r="F684" s="286" t="s">
        <v>301</v>
      </c>
      <c r="G684" s="284"/>
      <c r="H684" s="285" t="s">
        <v>1</v>
      </c>
      <c r="I684" s="287"/>
      <c r="J684" s="284"/>
      <c r="K684" s="284"/>
      <c r="L684" s="288"/>
      <c r="M684" s="289"/>
      <c r="N684" s="290"/>
      <c r="O684" s="290"/>
      <c r="P684" s="290"/>
      <c r="Q684" s="290"/>
      <c r="R684" s="290"/>
      <c r="S684" s="290"/>
      <c r="T684" s="291"/>
      <c r="U684" s="15"/>
      <c r="V684" s="15"/>
      <c r="W684" s="15"/>
      <c r="X684" s="15"/>
      <c r="Y684" s="15"/>
      <c r="Z684" s="15"/>
      <c r="AA684" s="15"/>
      <c r="AB684" s="15"/>
      <c r="AC684" s="15"/>
      <c r="AD684" s="15"/>
      <c r="AE684" s="15"/>
      <c r="AT684" s="292" t="s">
        <v>175</v>
      </c>
      <c r="AU684" s="292" t="s">
        <v>87</v>
      </c>
      <c r="AV684" s="15" t="s">
        <v>85</v>
      </c>
      <c r="AW684" s="15" t="s">
        <v>34</v>
      </c>
      <c r="AX684" s="15" t="s">
        <v>77</v>
      </c>
      <c r="AY684" s="292" t="s">
        <v>167</v>
      </c>
    </row>
    <row r="685" s="13" customFormat="1">
      <c r="A685" s="13"/>
      <c r="B685" s="249"/>
      <c r="C685" s="250"/>
      <c r="D685" s="251" t="s">
        <v>175</v>
      </c>
      <c r="E685" s="252" t="s">
        <v>1</v>
      </c>
      <c r="F685" s="253" t="s">
        <v>1071</v>
      </c>
      <c r="G685" s="250"/>
      <c r="H685" s="254">
        <v>12</v>
      </c>
      <c r="I685" s="255"/>
      <c r="J685" s="250"/>
      <c r="K685" s="250"/>
      <c r="L685" s="256"/>
      <c r="M685" s="257"/>
      <c r="N685" s="258"/>
      <c r="O685" s="258"/>
      <c r="P685" s="258"/>
      <c r="Q685" s="258"/>
      <c r="R685" s="258"/>
      <c r="S685" s="258"/>
      <c r="T685" s="259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60" t="s">
        <v>175</v>
      </c>
      <c r="AU685" s="260" t="s">
        <v>87</v>
      </c>
      <c r="AV685" s="13" t="s">
        <v>87</v>
      </c>
      <c r="AW685" s="13" t="s">
        <v>34</v>
      </c>
      <c r="AX685" s="13" t="s">
        <v>85</v>
      </c>
      <c r="AY685" s="260" t="s">
        <v>167</v>
      </c>
    </row>
    <row r="686" s="2" customFormat="1" ht="16.5" customHeight="1">
      <c r="A686" s="39"/>
      <c r="B686" s="40"/>
      <c r="C686" s="235" t="s">
        <v>1072</v>
      </c>
      <c r="D686" s="235" t="s">
        <v>169</v>
      </c>
      <c r="E686" s="236" t="s">
        <v>1073</v>
      </c>
      <c r="F686" s="237" t="s">
        <v>1074</v>
      </c>
      <c r="G686" s="238" t="s">
        <v>238</v>
      </c>
      <c r="H686" s="239">
        <v>19.109999999999999</v>
      </c>
      <c r="I686" s="240"/>
      <c r="J686" s="241">
        <f>ROUND(I686*H686,2)</f>
        <v>0</v>
      </c>
      <c r="K686" s="242"/>
      <c r="L686" s="45"/>
      <c r="M686" s="243" t="s">
        <v>1</v>
      </c>
      <c r="N686" s="244" t="s">
        <v>42</v>
      </c>
      <c r="O686" s="92"/>
      <c r="P686" s="245">
        <f>O686*H686</f>
        <v>0</v>
      </c>
      <c r="Q686" s="245">
        <v>0.00032000000000000003</v>
      </c>
      <c r="R686" s="245">
        <f>Q686*H686</f>
        <v>0.0061152000000000003</v>
      </c>
      <c r="S686" s="245">
        <v>0</v>
      </c>
      <c r="T686" s="246">
        <f>S686*H686</f>
        <v>0</v>
      </c>
      <c r="U686" s="39"/>
      <c r="V686" s="39"/>
      <c r="W686" s="39"/>
      <c r="X686" s="39"/>
      <c r="Y686" s="39"/>
      <c r="Z686" s="39"/>
      <c r="AA686" s="39"/>
      <c r="AB686" s="39"/>
      <c r="AC686" s="39"/>
      <c r="AD686" s="39"/>
      <c r="AE686" s="39"/>
      <c r="AR686" s="247" t="s">
        <v>251</v>
      </c>
      <c r="AT686" s="247" t="s">
        <v>169</v>
      </c>
      <c r="AU686" s="247" t="s">
        <v>87</v>
      </c>
      <c r="AY686" s="18" t="s">
        <v>167</v>
      </c>
      <c r="BE686" s="248">
        <f>IF(N686="základní",J686,0)</f>
        <v>0</v>
      </c>
      <c r="BF686" s="248">
        <f>IF(N686="snížená",J686,0)</f>
        <v>0</v>
      </c>
      <c r="BG686" s="248">
        <f>IF(N686="zákl. přenesená",J686,0)</f>
        <v>0</v>
      </c>
      <c r="BH686" s="248">
        <f>IF(N686="sníž. přenesená",J686,0)</f>
        <v>0</v>
      </c>
      <c r="BI686" s="248">
        <f>IF(N686="nulová",J686,0)</f>
        <v>0</v>
      </c>
      <c r="BJ686" s="18" t="s">
        <v>85</v>
      </c>
      <c r="BK686" s="248">
        <f>ROUND(I686*H686,2)</f>
        <v>0</v>
      </c>
      <c r="BL686" s="18" t="s">
        <v>251</v>
      </c>
      <c r="BM686" s="247" t="s">
        <v>1075</v>
      </c>
    </row>
    <row r="687" s="15" customFormat="1">
      <c r="A687" s="15"/>
      <c r="B687" s="283"/>
      <c r="C687" s="284"/>
      <c r="D687" s="251" t="s">
        <v>175</v>
      </c>
      <c r="E687" s="285" t="s">
        <v>1</v>
      </c>
      <c r="F687" s="286" t="s">
        <v>301</v>
      </c>
      <c r="G687" s="284"/>
      <c r="H687" s="285" t="s">
        <v>1</v>
      </c>
      <c r="I687" s="287"/>
      <c r="J687" s="284"/>
      <c r="K687" s="284"/>
      <c r="L687" s="288"/>
      <c r="M687" s="289"/>
      <c r="N687" s="290"/>
      <c r="O687" s="290"/>
      <c r="P687" s="290"/>
      <c r="Q687" s="290"/>
      <c r="R687" s="290"/>
      <c r="S687" s="290"/>
      <c r="T687" s="291"/>
      <c r="U687" s="15"/>
      <c r="V687" s="15"/>
      <c r="W687" s="15"/>
      <c r="X687" s="15"/>
      <c r="Y687" s="15"/>
      <c r="Z687" s="15"/>
      <c r="AA687" s="15"/>
      <c r="AB687" s="15"/>
      <c r="AC687" s="15"/>
      <c r="AD687" s="15"/>
      <c r="AE687" s="15"/>
      <c r="AT687" s="292" t="s">
        <v>175</v>
      </c>
      <c r="AU687" s="292" t="s">
        <v>87</v>
      </c>
      <c r="AV687" s="15" t="s">
        <v>85</v>
      </c>
      <c r="AW687" s="15" t="s">
        <v>34</v>
      </c>
      <c r="AX687" s="15" t="s">
        <v>77</v>
      </c>
      <c r="AY687" s="292" t="s">
        <v>167</v>
      </c>
    </row>
    <row r="688" s="13" customFormat="1">
      <c r="A688" s="13"/>
      <c r="B688" s="249"/>
      <c r="C688" s="250"/>
      <c r="D688" s="251" t="s">
        <v>175</v>
      </c>
      <c r="E688" s="252" t="s">
        <v>1</v>
      </c>
      <c r="F688" s="253" t="s">
        <v>1076</v>
      </c>
      <c r="G688" s="250"/>
      <c r="H688" s="254">
        <v>22.010000000000002</v>
      </c>
      <c r="I688" s="255"/>
      <c r="J688" s="250"/>
      <c r="K688" s="250"/>
      <c r="L688" s="256"/>
      <c r="M688" s="257"/>
      <c r="N688" s="258"/>
      <c r="O688" s="258"/>
      <c r="P688" s="258"/>
      <c r="Q688" s="258"/>
      <c r="R688" s="258"/>
      <c r="S688" s="258"/>
      <c r="T688" s="259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60" t="s">
        <v>175</v>
      </c>
      <c r="AU688" s="260" t="s">
        <v>87</v>
      </c>
      <c r="AV688" s="13" t="s">
        <v>87</v>
      </c>
      <c r="AW688" s="13" t="s">
        <v>34</v>
      </c>
      <c r="AX688" s="13" t="s">
        <v>77</v>
      </c>
      <c r="AY688" s="260" t="s">
        <v>167</v>
      </c>
    </row>
    <row r="689" s="13" customFormat="1">
      <c r="A689" s="13"/>
      <c r="B689" s="249"/>
      <c r="C689" s="250"/>
      <c r="D689" s="251" t="s">
        <v>175</v>
      </c>
      <c r="E689" s="252" t="s">
        <v>1</v>
      </c>
      <c r="F689" s="253" t="s">
        <v>1077</v>
      </c>
      <c r="G689" s="250"/>
      <c r="H689" s="254">
        <v>-2.8999999999999999</v>
      </c>
      <c r="I689" s="255"/>
      <c r="J689" s="250"/>
      <c r="K689" s="250"/>
      <c r="L689" s="256"/>
      <c r="M689" s="257"/>
      <c r="N689" s="258"/>
      <c r="O689" s="258"/>
      <c r="P689" s="258"/>
      <c r="Q689" s="258"/>
      <c r="R689" s="258"/>
      <c r="S689" s="258"/>
      <c r="T689" s="259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60" t="s">
        <v>175</v>
      </c>
      <c r="AU689" s="260" t="s">
        <v>87</v>
      </c>
      <c r="AV689" s="13" t="s">
        <v>87</v>
      </c>
      <c r="AW689" s="13" t="s">
        <v>34</v>
      </c>
      <c r="AX689" s="13" t="s">
        <v>77</v>
      </c>
      <c r="AY689" s="260" t="s">
        <v>167</v>
      </c>
    </row>
    <row r="690" s="14" customFormat="1">
      <c r="A690" s="14"/>
      <c r="B690" s="261"/>
      <c r="C690" s="262"/>
      <c r="D690" s="251" t="s">
        <v>175</v>
      </c>
      <c r="E690" s="263" t="s">
        <v>1</v>
      </c>
      <c r="F690" s="264" t="s">
        <v>187</v>
      </c>
      <c r="G690" s="262"/>
      <c r="H690" s="265">
        <v>19.109999999999999</v>
      </c>
      <c r="I690" s="266"/>
      <c r="J690" s="262"/>
      <c r="K690" s="262"/>
      <c r="L690" s="267"/>
      <c r="M690" s="268"/>
      <c r="N690" s="269"/>
      <c r="O690" s="269"/>
      <c r="P690" s="269"/>
      <c r="Q690" s="269"/>
      <c r="R690" s="269"/>
      <c r="S690" s="269"/>
      <c r="T690" s="270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71" t="s">
        <v>175</v>
      </c>
      <c r="AU690" s="271" t="s">
        <v>87</v>
      </c>
      <c r="AV690" s="14" t="s">
        <v>173</v>
      </c>
      <c r="AW690" s="14" t="s">
        <v>34</v>
      </c>
      <c r="AX690" s="14" t="s">
        <v>85</v>
      </c>
      <c r="AY690" s="271" t="s">
        <v>167</v>
      </c>
    </row>
    <row r="691" s="2" customFormat="1" ht="24.15" customHeight="1">
      <c r="A691" s="39"/>
      <c r="B691" s="40"/>
      <c r="C691" s="235" t="s">
        <v>1078</v>
      </c>
      <c r="D691" s="235" t="s">
        <v>169</v>
      </c>
      <c r="E691" s="236" t="s">
        <v>1079</v>
      </c>
      <c r="F691" s="237" t="s">
        <v>1080</v>
      </c>
      <c r="G691" s="238" t="s">
        <v>818</v>
      </c>
      <c r="H691" s="307"/>
      <c r="I691" s="240"/>
      <c r="J691" s="241">
        <f>ROUND(I691*H691,2)</f>
        <v>0</v>
      </c>
      <c r="K691" s="242"/>
      <c r="L691" s="45"/>
      <c r="M691" s="243" t="s">
        <v>1</v>
      </c>
      <c r="N691" s="244" t="s">
        <v>42</v>
      </c>
      <c r="O691" s="92"/>
      <c r="P691" s="245">
        <f>O691*H691</f>
        <v>0</v>
      </c>
      <c r="Q691" s="245">
        <v>0</v>
      </c>
      <c r="R691" s="245">
        <f>Q691*H691</f>
        <v>0</v>
      </c>
      <c r="S691" s="245">
        <v>0</v>
      </c>
      <c r="T691" s="246">
        <f>S691*H691</f>
        <v>0</v>
      </c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R691" s="247" t="s">
        <v>251</v>
      </c>
      <c r="AT691" s="247" t="s">
        <v>169</v>
      </c>
      <c r="AU691" s="247" t="s">
        <v>87</v>
      </c>
      <c r="AY691" s="18" t="s">
        <v>167</v>
      </c>
      <c r="BE691" s="248">
        <f>IF(N691="základní",J691,0)</f>
        <v>0</v>
      </c>
      <c r="BF691" s="248">
        <f>IF(N691="snížená",J691,0)</f>
        <v>0</v>
      </c>
      <c r="BG691" s="248">
        <f>IF(N691="zákl. přenesená",J691,0)</f>
        <v>0</v>
      </c>
      <c r="BH691" s="248">
        <f>IF(N691="sníž. přenesená",J691,0)</f>
        <v>0</v>
      </c>
      <c r="BI691" s="248">
        <f>IF(N691="nulová",J691,0)</f>
        <v>0</v>
      </c>
      <c r="BJ691" s="18" t="s">
        <v>85</v>
      </c>
      <c r="BK691" s="248">
        <f>ROUND(I691*H691,2)</f>
        <v>0</v>
      </c>
      <c r="BL691" s="18" t="s">
        <v>251</v>
      </c>
      <c r="BM691" s="247" t="s">
        <v>1081</v>
      </c>
    </row>
    <row r="692" s="12" customFormat="1" ht="22.8" customHeight="1">
      <c r="A692" s="12"/>
      <c r="B692" s="219"/>
      <c r="C692" s="220"/>
      <c r="D692" s="221" t="s">
        <v>76</v>
      </c>
      <c r="E692" s="233" t="s">
        <v>1082</v>
      </c>
      <c r="F692" s="233" t="s">
        <v>1083</v>
      </c>
      <c r="G692" s="220"/>
      <c r="H692" s="220"/>
      <c r="I692" s="223"/>
      <c r="J692" s="234">
        <f>BK692</f>
        <v>0</v>
      </c>
      <c r="K692" s="220"/>
      <c r="L692" s="225"/>
      <c r="M692" s="226"/>
      <c r="N692" s="227"/>
      <c r="O692" s="227"/>
      <c r="P692" s="228">
        <f>SUM(P693:P708)</f>
        <v>0</v>
      </c>
      <c r="Q692" s="227"/>
      <c r="R692" s="228">
        <f>SUM(R693:R708)</f>
        <v>1.0000016600000001</v>
      </c>
      <c r="S692" s="227"/>
      <c r="T692" s="229">
        <f>SUM(T693:T708)</f>
        <v>0</v>
      </c>
      <c r="U692" s="12"/>
      <c r="V692" s="12"/>
      <c r="W692" s="12"/>
      <c r="X692" s="12"/>
      <c r="Y692" s="12"/>
      <c r="Z692" s="12"/>
      <c r="AA692" s="12"/>
      <c r="AB692" s="12"/>
      <c r="AC692" s="12"/>
      <c r="AD692" s="12"/>
      <c r="AE692" s="12"/>
      <c r="AR692" s="230" t="s">
        <v>87</v>
      </c>
      <c r="AT692" s="231" t="s">
        <v>76</v>
      </c>
      <c r="AU692" s="231" t="s">
        <v>85</v>
      </c>
      <c r="AY692" s="230" t="s">
        <v>167</v>
      </c>
      <c r="BK692" s="232">
        <f>SUM(BK693:BK708)</f>
        <v>0</v>
      </c>
    </row>
    <row r="693" s="2" customFormat="1" ht="24.15" customHeight="1">
      <c r="A693" s="39"/>
      <c r="B693" s="40"/>
      <c r="C693" s="235" t="s">
        <v>1084</v>
      </c>
      <c r="D693" s="235" t="s">
        <v>169</v>
      </c>
      <c r="E693" s="236" t="s">
        <v>1085</v>
      </c>
      <c r="F693" s="237" t="s">
        <v>1086</v>
      </c>
      <c r="G693" s="238" t="s">
        <v>238</v>
      </c>
      <c r="H693" s="239">
        <v>116.81</v>
      </c>
      <c r="I693" s="240"/>
      <c r="J693" s="241">
        <f>ROUND(I693*H693,2)</f>
        <v>0</v>
      </c>
      <c r="K693" s="242"/>
      <c r="L693" s="45"/>
      <c r="M693" s="243" t="s">
        <v>1</v>
      </c>
      <c r="N693" s="244" t="s">
        <v>42</v>
      </c>
      <c r="O693" s="92"/>
      <c r="P693" s="245">
        <f>O693*H693</f>
        <v>0</v>
      </c>
      <c r="Q693" s="245">
        <v>1.0000000000000001E-05</v>
      </c>
      <c r="R693" s="245">
        <f>Q693*H693</f>
        <v>0.0011681</v>
      </c>
      <c r="S693" s="245">
        <v>0</v>
      </c>
      <c r="T693" s="246">
        <f>S693*H693</f>
        <v>0</v>
      </c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R693" s="247" t="s">
        <v>251</v>
      </c>
      <c r="AT693" s="247" t="s">
        <v>169</v>
      </c>
      <c r="AU693" s="247" t="s">
        <v>87</v>
      </c>
      <c r="AY693" s="18" t="s">
        <v>167</v>
      </c>
      <c r="BE693" s="248">
        <f>IF(N693="základní",J693,0)</f>
        <v>0</v>
      </c>
      <c r="BF693" s="248">
        <f>IF(N693="snížená",J693,0)</f>
        <v>0</v>
      </c>
      <c r="BG693" s="248">
        <f>IF(N693="zákl. přenesená",J693,0)</f>
        <v>0</v>
      </c>
      <c r="BH693" s="248">
        <f>IF(N693="sníž. přenesená",J693,0)</f>
        <v>0</v>
      </c>
      <c r="BI693" s="248">
        <f>IF(N693="nulová",J693,0)</f>
        <v>0</v>
      </c>
      <c r="BJ693" s="18" t="s">
        <v>85</v>
      </c>
      <c r="BK693" s="248">
        <f>ROUND(I693*H693,2)</f>
        <v>0</v>
      </c>
      <c r="BL693" s="18" t="s">
        <v>251</v>
      </c>
      <c r="BM693" s="247" t="s">
        <v>1087</v>
      </c>
    </row>
    <row r="694" s="15" customFormat="1">
      <c r="A694" s="15"/>
      <c r="B694" s="283"/>
      <c r="C694" s="284"/>
      <c r="D694" s="251" t="s">
        <v>175</v>
      </c>
      <c r="E694" s="285" t="s">
        <v>1</v>
      </c>
      <c r="F694" s="286" t="s">
        <v>301</v>
      </c>
      <c r="G694" s="284"/>
      <c r="H694" s="285" t="s">
        <v>1</v>
      </c>
      <c r="I694" s="287"/>
      <c r="J694" s="284"/>
      <c r="K694" s="284"/>
      <c r="L694" s="288"/>
      <c r="M694" s="289"/>
      <c r="N694" s="290"/>
      <c r="O694" s="290"/>
      <c r="P694" s="290"/>
      <c r="Q694" s="290"/>
      <c r="R694" s="290"/>
      <c r="S694" s="290"/>
      <c r="T694" s="291"/>
      <c r="U694" s="15"/>
      <c r="V694" s="15"/>
      <c r="W694" s="15"/>
      <c r="X694" s="15"/>
      <c r="Y694" s="15"/>
      <c r="Z694" s="15"/>
      <c r="AA694" s="15"/>
      <c r="AB694" s="15"/>
      <c r="AC694" s="15"/>
      <c r="AD694" s="15"/>
      <c r="AE694" s="15"/>
      <c r="AT694" s="292" t="s">
        <v>175</v>
      </c>
      <c r="AU694" s="292" t="s">
        <v>87</v>
      </c>
      <c r="AV694" s="15" t="s">
        <v>85</v>
      </c>
      <c r="AW694" s="15" t="s">
        <v>34</v>
      </c>
      <c r="AX694" s="15" t="s">
        <v>77</v>
      </c>
      <c r="AY694" s="292" t="s">
        <v>167</v>
      </c>
    </row>
    <row r="695" s="13" customFormat="1">
      <c r="A695" s="13"/>
      <c r="B695" s="249"/>
      <c r="C695" s="250"/>
      <c r="D695" s="251" t="s">
        <v>175</v>
      </c>
      <c r="E695" s="252" t="s">
        <v>1</v>
      </c>
      <c r="F695" s="253" t="s">
        <v>1088</v>
      </c>
      <c r="G695" s="250"/>
      <c r="H695" s="254">
        <v>124.01000000000001</v>
      </c>
      <c r="I695" s="255"/>
      <c r="J695" s="250"/>
      <c r="K695" s="250"/>
      <c r="L695" s="256"/>
      <c r="M695" s="257"/>
      <c r="N695" s="258"/>
      <c r="O695" s="258"/>
      <c r="P695" s="258"/>
      <c r="Q695" s="258"/>
      <c r="R695" s="258"/>
      <c r="S695" s="258"/>
      <c r="T695" s="259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60" t="s">
        <v>175</v>
      </c>
      <c r="AU695" s="260" t="s">
        <v>87</v>
      </c>
      <c r="AV695" s="13" t="s">
        <v>87</v>
      </c>
      <c r="AW695" s="13" t="s">
        <v>34</v>
      </c>
      <c r="AX695" s="13" t="s">
        <v>77</v>
      </c>
      <c r="AY695" s="260" t="s">
        <v>167</v>
      </c>
    </row>
    <row r="696" s="13" customFormat="1">
      <c r="A696" s="13"/>
      <c r="B696" s="249"/>
      <c r="C696" s="250"/>
      <c r="D696" s="251" t="s">
        <v>175</v>
      </c>
      <c r="E696" s="252" t="s">
        <v>1</v>
      </c>
      <c r="F696" s="253" t="s">
        <v>1089</v>
      </c>
      <c r="G696" s="250"/>
      <c r="H696" s="254">
        <v>-7.2000000000000002</v>
      </c>
      <c r="I696" s="255"/>
      <c r="J696" s="250"/>
      <c r="K696" s="250"/>
      <c r="L696" s="256"/>
      <c r="M696" s="257"/>
      <c r="N696" s="258"/>
      <c r="O696" s="258"/>
      <c r="P696" s="258"/>
      <c r="Q696" s="258"/>
      <c r="R696" s="258"/>
      <c r="S696" s="258"/>
      <c r="T696" s="259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60" t="s">
        <v>175</v>
      </c>
      <c r="AU696" s="260" t="s">
        <v>87</v>
      </c>
      <c r="AV696" s="13" t="s">
        <v>87</v>
      </c>
      <c r="AW696" s="13" t="s">
        <v>34</v>
      </c>
      <c r="AX696" s="13" t="s">
        <v>77</v>
      </c>
      <c r="AY696" s="260" t="s">
        <v>167</v>
      </c>
    </row>
    <row r="697" s="14" customFormat="1">
      <c r="A697" s="14"/>
      <c r="B697" s="261"/>
      <c r="C697" s="262"/>
      <c r="D697" s="251" t="s">
        <v>175</v>
      </c>
      <c r="E697" s="263" t="s">
        <v>1</v>
      </c>
      <c r="F697" s="264" t="s">
        <v>187</v>
      </c>
      <c r="G697" s="262"/>
      <c r="H697" s="265">
        <v>116.81</v>
      </c>
      <c r="I697" s="266"/>
      <c r="J697" s="262"/>
      <c r="K697" s="262"/>
      <c r="L697" s="267"/>
      <c r="M697" s="268"/>
      <c r="N697" s="269"/>
      <c r="O697" s="269"/>
      <c r="P697" s="269"/>
      <c r="Q697" s="269"/>
      <c r="R697" s="269"/>
      <c r="S697" s="269"/>
      <c r="T697" s="270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71" t="s">
        <v>175</v>
      </c>
      <c r="AU697" s="271" t="s">
        <v>87</v>
      </c>
      <c r="AV697" s="14" t="s">
        <v>173</v>
      </c>
      <c r="AW697" s="14" t="s">
        <v>34</v>
      </c>
      <c r="AX697" s="14" t="s">
        <v>85</v>
      </c>
      <c r="AY697" s="271" t="s">
        <v>167</v>
      </c>
    </row>
    <row r="698" s="2" customFormat="1" ht="16.5" customHeight="1">
      <c r="A698" s="39"/>
      <c r="B698" s="40"/>
      <c r="C698" s="272" t="s">
        <v>1090</v>
      </c>
      <c r="D698" s="272" t="s">
        <v>211</v>
      </c>
      <c r="E698" s="273" t="s">
        <v>1091</v>
      </c>
      <c r="F698" s="274" t="s">
        <v>1092</v>
      </c>
      <c r="G698" s="275" t="s">
        <v>238</v>
      </c>
      <c r="H698" s="276">
        <v>126.155</v>
      </c>
      <c r="I698" s="277"/>
      <c r="J698" s="278">
        <f>ROUND(I698*H698,2)</f>
        <v>0</v>
      </c>
      <c r="K698" s="279"/>
      <c r="L698" s="280"/>
      <c r="M698" s="281" t="s">
        <v>1</v>
      </c>
      <c r="N698" s="282" t="s">
        <v>42</v>
      </c>
      <c r="O698" s="92"/>
      <c r="P698" s="245">
        <f>O698*H698</f>
        <v>0</v>
      </c>
      <c r="Q698" s="245">
        <v>0.00020000000000000001</v>
      </c>
      <c r="R698" s="245">
        <f>Q698*H698</f>
        <v>0.025231</v>
      </c>
      <c r="S698" s="245">
        <v>0</v>
      </c>
      <c r="T698" s="246">
        <f>S698*H698</f>
        <v>0</v>
      </c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R698" s="247" t="s">
        <v>346</v>
      </c>
      <c r="AT698" s="247" t="s">
        <v>211</v>
      </c>
      <c r="AU698" s="247" t="s">
        <v>87</v>
      </c>
      <c r="AY698" s="18" t="s">
        <v>167</v>
      </c>
      <c r="BE698" s="248">
        <f>IF(N698="základní",J698,0)</f>
        <v>0</v>
      </c>
      <c r="BF698" s="248">
        <f>IF(N698="snížená",J698,0)</f>
        <v>0</v>
      </c>
      <c r="BG698" s="248">
        <f>IF(N698="zákl. přenesená",J698,0)</f>
        <v>0</v>
      </c>
      <c r="BH698" s="248">
        <f>IF(N698="sníž. přenesená",J698,0)</f>
        <v>0</v>
      </c>
      <c r="BI698" s="248">
        <f>IF(N698="nulová",J698,0)</f>
        <v>0</v>
      </c>
      <c r="BJ698" s="18" t="s">
        <v>85</v>
      </c>
      <c r="BK698" s="248">
        <f>ROUND(I698*H698,2)</f>
        <v>0</v>
      </c>
      <c r="BL698" s="18" t="s">
        <v>251</v>
      </c>
      <c r="BM698" s="247" t="s">
        <v>1093</v>
      </c>
    </row>
    <row r="699" s="13" customFormat="1">
      <c r="A699" s="13"/>
      <c r="B699" s="249"/>
      <c r="C699" s="250"/>
      <c r="D699" s="251" t="s">
        <v>175</v>
      </c>
      <c r="E699" s="250"/>
      <c r="F699" s="253" t="s">
        <v>1094</v>
      </c>
      <c r="G699" s="250"/>
      <c r="H699" s="254">
        <v>126.155</v>
      </c>
      <c r="I699" s="255"/>
      <c r="J699" s="250"/>
      <c r="K699" s="250"/>
      <c r="L699" s="256"/>
      <c r="M699" s="257"/>
      <c r="N699" s="258"/>
      <c r="O699" s="258"/>
      <c r="P699" s="258"/>
      <c r="Q699" s="258"/>
      <c r="R699" s="258"/>
      <c r="S699" s="258"/>
      <c r="T699" s="259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60" t="s">
        <v>175</v>
      </c>
      <c r="AU699" s="260" t="s">
        <v>87</v>
      </c>
      <c r="AV699" s="13" t="s">
        <v>87</v>
      </c>
      <c r="AW699" s="13" t="s">
        <v>4</v>
      </c>
      <c r="AX699" s="13" t="s">
        <v>85</v>
      </c>
      <c r="AY699" s="260" t="s">
        <v>167</v>
      </c>
    </row>
    <row r="700" s="2" customFormat="1" ht="24.15" customHeight="1">
      <c r="A700" s="39"/>
      <c r="B700" s="40"/>
      <c r="C700" s="235" t="s">
        <v>1095</v>
      </c>
      <c r="D700" s="235" t="s">
        <v>169</v>
      </c>
      <c r="E700" s="236" t="s">
        <v>1096</v>
      </c>
      <c r="F700" s="237" t="s">
        <v>1097</v>
      </c>
      <c r="G700" s="238" t="s">
        <v>172</v>
      </c>
      <c r="H700" s="239">
        <v>148.27000000000001</v>
      </c>
      <c r="I700" s="240"/>
      <c r="J700" s="241">
        <f>ROUND(I700*H700,2)</f>
        <v>0</v>
      </c>
      <c r="K700" s="242"/>
      <c r="L700" s="45"/>
      <c r="M700" s="243" t="s">
        <v>1</v>
      </c>
      <c r="N700" s="244" t="s">
        <v>42</v>
      </c>
      <c r="O700" s="92"/>
      <c r="P700" s="245">
        <f>O700*H700</f>
        <v>0</v>
      </c>
      <c r="Q700" s="245">
        <v>0</v>
      </c>
      <c r="R700" s="245">
        <f>Q700*H700</f>
        <v>0</v>
      </c>
      <c r="S700" s="245">
        <v>0</v>
      </c>
      <c r="T700" s="246">
        <f>S700*H700</f>
        <v>0</v>
      </c>
      <c r="U700" s="39"/>
      <c r="V700" s="39"/>
      <c r="W700" s="39"/>
      <c r="X700" s="39"/>
      <c r="Y700" s="39"/>
      <c r="Z700" s="39"/>
      <c r="AA700" s="39"/>
      <c r="AB700" s="39"/>
      <c r="AC700" s="39"/>
      <c r="AD700" s="39"/>
      <c r="AE700" s="39"/>
      <c r="AR700" s="247" t="s">
        <v>251</v>
      </c>
      <c r="AT700" s="247" t="s">
        <v>169</v>
      </c>
      <c r="AU700" s="247" t="s">
        <v>87</v>
      </c>
      <c r="AY700" s="18" t="s">
        <v>167</v>
      </c>
      <c r="BE700" s="248">
        <f>IF(N700="základní",J700,0)</f>
        <v>0</v>
      </c>
      <c r="BF700" s="248">
        <f>IF(N700="snížená",J700,0)</f>
        <v>0</v>
      </c>
      <c r="BG700" s="248">
        <f>IF(N700="zákl. přenesená",J700,0)</f>
        <v>0</v>
      </c>
      <c r="BH700" s="248">
        <f>IF(N700="sníž. přenesená",J700,0)</f>
        <v>0</v>
      </c>
      <c r="BI700" s="248">
        <f>IF(N700="nulová",J700,0)</f>
        <v>0</v>
      </c>
      <c r="BJ700" s="18" t="s">
        <v>85</v>
      </c>
      <c r="BK700" s="248">
        <f>ROUND(I700*H700,2)</f>
        <v>0</v>
      </c>
      <c r="BL700" s="18" t="s">
        <v>251</v>
      </c>
      <c r="BM700" s="247" t="s">
        <v>1098</v>
      </c>
    </row>
    <row r="701" s="15" customFormat="1">
      <c r="A701" s="15"/>
      <c r="B701" s="283"/>
      <c r="C701" s="284"/>
      <c r="D701" s="251" t="s">
        <v>175</v>
      </c>
      <c r="E701" s="285" t="s">
        <v>1</v>
      </c>
      <c r="F701" s="286" t="s">
        <v>301</v>
      </c>
      <c r="G701" s="284"/>
      <c r="H701" s="285" t="s">
        <v>1</v>
      </c>
      <c r="I701" s="287"/>
      <c r="J701" s="284"/>
      <c r="K701" s="284"/>
      <c r="L701" s="288"/>
      <c r="M701" s="289"/>
      <c r="N701" s="290"/>
      <c r="O701" s="290"/>
      <c r="P701" s="290"/>
      <c r="Q701" s="290"/>
      <c r="R701" s="290"/>
      <c r="S701" s="290"/>
      <c r="T701" s="291"/>
      <c r="U701" s="15"/>
      <c r="V701" s="15"/>
      <c r="W701" s="15"/>
      <c r="X701" s="15"/>
      <c r="Y701" s="15"/>
      <c r="Z701" s="15"/>
      <c r="AA701" s="15"/>
      <c r="AB701" s="15"/>
      <c r="AC701" s="15"/>
      <c r="AD701" s="15"/>
      <c r="AE701" s="15"/>
      <c r="AT701" s="292" t="s">
        <v>175</v>
      </c>
      <c r="AU701" s="292" t="s">
        <v>87</v>
      </c>
      <c r="AV701" s="15" t="s">
        <v>85</v>
      </c>
      <c r="AW701" s="15" t="s">
        <v>34</v>
      </c>
      <c r="AX701" s="15" t="s">
        <v>77</v>
      </c>
      <c r="AY701" s="292" t="s">
        <v>167</v>
      </c>
    </row>
    <row r="702" s="13" customFormat="1">
      <c r="A702" s="13"/>
      <c r="B702" s="249"/>
      <c r="C702" s="250"/>
      <c r="D702" s="251" t="s">
        <v>175</v>
      </c>
      <c r="E702" s="252" t="s">
        <v>1</v>
      </c>
      <c r="F702" s="253" t="s">
        <v>1099</v>
      </c>
      <c r="G702" s="250"/>
      <c r="H702" s="254">
        <v>148.27000000000001</v>
      </c>
      <c r="I702" s="255"/>
      <c r="J702" s="250"/>
      <c r="K702" s="250"/>
      <c r="L702" s="256"/>
      <c r="M702" s="257"/>
      <c r="N702" s="258"/>
      <c r="O702" s="258"/>
      <c r="P702" s="258"/>
      <c r="Q702" s="258"/>
      <c r="R702" s="258"/>
      <c r="S702" s="258"/>
      <c r="T702" s="259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60" t="s">
        <v>175</v>
      </c>
      <c r="AU702" s="260" t="s">
        <v>87</v>
      </c>
      <c r="AV702" s="13" t="s">
        <v>87</v>
      </c>
      <c r="AW702" s="13" t="s">
        <v>34</v>
      </c>
      <c r="AX702" s="13" t="s">
        <v>85</v>
      </c>
      <c r="AY702" s="260" t="s">
        <v>167</v>
      </c>
    </row>
    <row r="703" s="2" customFormat="1" ht="37.8" customHeight="1">
      <c r="A703" s="39"/>
      <c r="B703" s="40"/>
      <c r="C703" s="272" t="s">
        <v>1100</v>
      </c>
      <c r="D703" s="272" t="s">
        <v>211</v>
      </c>
      <c r="E703" s="273" t="s">
        <v>1101</v>
      </c>
      <c r="F703" s="274" t="s">
        <v>1102</v>
      </c>
      <c r="G703" s="275" t="s">
        <v>172</v>
      </c>
      <c r="H703" s="276">
        <v>160.13200000000001</v>
      </c>
      <c r="I703" s="277"/>
      <c r="J703" s="278">
        <f>ROUND(I703*H703,2)</f>
        <v>0</v>
      </c>
      <c r="K703" s="279"/>
      <c r="L703" s="280"/>
      <c r="M703" s="281" t="s">
        <v>1</v>
      </c>
      <c r="N703" s="282" t="s">
        <v>42</v>
      </c>
      <c r="O703" s="92"/>
      <c r="P703" s="245">
        <f>O703*H703</f>
        <v>0</v>
      </c>
      <c r="Q703" s="245">
        <v>0.0060000000000000001</v>
      </c>
      <c r="R703" s="245">
        <f>Q703*H703</f>
        <v>0.96079200000000009</v>
      </c>
      <c r="S703" s="245">
        <v>0</v>
      </c>
      <c r="T703" s="246">
        <f>S703*H703</f>
        <v>0</v>
      </c>
      <c r="U703" s="39"/>
      <c r="V703" s="39"/>
      <c r="W703" s="39"/>
      <c r="X703" s="39"/>
      <c r="Y703" s="39"/>
      <c r="Z703" s="39"/>
      <c r="AA703" s="39"/>
      <c r="AB703" s="39"/>
      <c r="AC703" s="39"/>
      <c r="AD703" s="39"/>
      <c r="AE703" s="39"/>
      <c r="AR703" s="247" t="s">
        <v>346</v>
      </c>
      <c r="AT703" s="247" t="s">
        <v>211</v>
      </c>
      <c r="AU703" s="247" t="s">
        <v>87</v>
      </c>
      <c r="AY703" s="18" t="s">
        <v>167</v>
      </c>
      <c r="BE703" s="248">
        <f>IF(N703="základní",J703,0)</f>
        <v>0</v>
      </c>
      <c r="BF703" s="248">
        <f>IF(N703="snížená",J703,0)</f>
        <v>0</v>
      </c>
      <c r="BG703" s="248">
        <f>IF(N703="zákl. přenesená",J703,0)</f>
        <v>0</v>
      </c>
      <c r="BH703" s="248">
        <f>IF(N703="sníž. přenesená",J703,0)</f>
        <v>0</v>
      </c>
      <c r="BI703" s="248">
        <f>IF(N703="nulová",J703,0)</f>
        <v>0</v>
      </c>
      <c r="BJ703" s="18" t="s">
        <v>85</v>
      </c>
      <c r="BK703" s="248">
        <f>ROUND(I703*H703,2)</f>
        <v>0</v>
      </c>
      <c r="BL703" s="18" t="s">
        <v>251</v>
      </c>
      <c r="BM703" s="247" t="s">
        <v>1103</v>
      </c>
    </row>
    <row r="704" s="13" customFormat="1">
      <c r="A704" s="13"/>
      <c r="B704" s="249"/>
      <c r="C704" s="250"/>
      <c r="D704" s="251" t="s">
        <v>175</v>
      </c>
      <c r="E704" s="250"/>
      <c r="F704" s="253" t="s">
        <v>1104</v>
      </c>
      <c r="G704" s="250"/>
      <c r="H704" s="254">
        <v>160.13200000000001</v>
      </c>
      <c r="I704" s="255"/>
      <c r="J704" s="250"/>
      <c r="K704" s="250"/>
      <c r="L704" s="256"/>
      <c r="M704" s="257"/>
      <c r="N704" s="258"/>
      <c r="O704" s="258"/>
      <c r="P704" s="258"/>
      <c r="Q704" s="258"/>
      <c r="R704" s="258"/>
      <c r="S704" s="258"/>
      <c r="T704" s="259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60" t="s">
        <v>175</v>
      </c>
      <c r="AU704" s="260" t="s">
        <v>87</v>
      </c>
      <c r="AV704" s="13" t="s">
        <v>87</v>
      </c>
      <c r="AW704" s="13" t="s">
        <v>4</v>
      </c>
      <c r="AX704" s="13" t="s">
        <v>85</v>
      </c>
      <c r="AY704" s="260" t="s">
        <v>167</v>
      </c>
    </row>
    <row r="705" s="2" customFormat="1" ht="21.75" customHeight="1">
      <c r="A705" s="39"/>
      <c r="B705" s="40"/>
      <c r="C705" s="235" t="s">
        <v>1105</v>
      </c>
      <c r="D705" s="235" t="s">
        <v>169</v>
      </c>
      <c r="E705" s="236" t="s">
        <v>1106</v>
      </c>
      <c r="F705" s="237" t="s">
        <v>1107</v>
      </c>
      <c r="G705" s="238" t="s">
        <v>172</v>
      </c>
      <c r="H705" s="239">
        <v>148.27000000000001</v>
      </c>
      <c r="I705" s="240"/>
      <c r="J705" s="241">
        <f>ROUND(I705*H705,2)</f>
        <v>0</v>
      </c>
      <c r="K705" s="242"/>
      <c r="L705" s="45"/>
      <c r="M705" s="243" t="s">
        <v>1</v>
      </c>
      <c r="N705" s="244" t="s">
        <v>42</v>
      </c>
      <c r="O705" s="92"/>
      <c r="P705" s="245">
        <f>O705*H705</f>
        <v>0</v>
      </c>
      <c r="Q705" s="245">
        <v>0</v>
      </c>
      <c r="R705" s="245">
        <f>Q705*H705</f>
        <v>0</v>
      </c>
      <c r="S705" s="245">
        <v>0</v>
      </c>
      <c r="T705" s="246">
        <f>S705*H705</f>
        <v>0</v>
      </c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  <c r="AR705" s="247" t="s">
        <v>251</v>
      </c>
      <c r="AT705" s="247" t="s">
        <v>169</v>
      </c>
      <c r="AU705" s="247" t="s">
        <v>87</v>
      </c>
      <c r="AY705" s="18" t="s">
        <v>167</v>
      </c>
      <c r="BE705" s="248">
        <f>IF(N705="základní",J705,0)</f>
        <v>0</v>
      </c>
      <c r="BF705" s="248">
        <f>IF(N705="snížená",J705,0)</f>
        <v>0</v>
      </c>
      <c r="BG705" s="248">
        <f>IF(N705="zákl. přenesená",J705,0)</f>
        <v>0</v>
      </c>
      <c r="BH705" s="248">
        <f>IF(N705="sníž. přenesená",J705,0)</f>
        <v>0</v>
      </c>
      <c r="BI705" s="248">
        <f>IF(N705="nulová",J705,0)</f>
        <v>0</v>
      </c>
      <c r="BJ705" s="18" t="s">
        <v>85</v>
      </c>
      <c r="BK705" s="248">
        <f>ROUND(I705*H705,2)</f>
        <v>0</v>
      </c>
      <c r="BL705" s="18" t="s">
        <v>251</v>
      </c>
      <c r="BM705" s="247" t="s">
        <v>1108</v>
      </c>
    </row>
    <row r="706" s="2" customFormat="1" ht="24.15" customHeight="1">
      <c r="A706" s="39"/>
      <c r="B706" s="40"/>
      <c r="C706" s="272" t="s">
        <v>1109</v>
      </c>
      <c r="D706" s="272" t="s">
        <v>211</v>
      </c>
      <c r="E706" s="273" t="s">
        <v>1110</v>
      </c>
      <c r="F706" s="274" t="s">
        <v>1111</v>
      </c>
      <c r="G706" s="275" t="s">
        <v>238</v>
      </c>
      <c r="H706" s="276">
        <v>160.13200000000001</v>
      </c>
      <c r="I706" s="277"/>
      <c r="J706" s="278">
        <f>ROUND(I706*H706,2)</f>
        <v>0</v>
      </c>
      <c r="K706" s="279"/>
      <c r="L706" s="280"/>
      <c r="M706" s="281" t="s">
        <v>1</v>
      </c>
      <c r="N706" s="282" t="s">
        <v>42</v>
      </c>
      <c r="O706" s="92"/>
      <c r="P706" s="245">
        <f>O706*H706</f>
        <v>0</v>
      </c>
      <c r="Q706" s="245">
        <v>8.0000000000000007E-05</v>
      </c>
      <c r="R706" s="245">
        <f>Q706*H706</f>
        <v>0.012810560000000002</v>
      </c>
      <c r="S706" s="245">
        <v>0</v>
      </c>
      <c r="T706" s="246">
        <f>S706*H706</f>
        <v>0</v>
      </c>
      <c r="U706" s="39"/>
      <c r="V706" s="39"/>
      <c r="W706" s="39"/>
      <c r="X706" s="39"/>
      <c r="Y706" s="39"/>
      <c r="Z706" s="39"/>
      <c r="AA706" s="39"/>
      <c r="AB706" s="39"/>
      <c r="AC706" s="39"/>
      <c r="AD706" s="39"/>
      <c r="AE706" s="39"/>
      <c r="AR706" s="247" t="s">
        <v>346</v>
      </c>
      <c r="AT706" s="247" t="s">
        <v>211</v>
      </c>
      <c r="AU706" s="247" t="s">
        <v>87</v>
      </c>
      <c r="AY706" s="18" t="s">
        <v>167</v>
      </c>
      <c r="BE706" s="248">
        <f>IF(N706="základní",J706,0)</f>
        <v>0</v>
      </c>
      <c r="BF706" s="248">
        <f>IF(N706="snížená",J706,0)</f>
        <v>0</v>
      </c>
      <c r="BG706" s="248">
        <f>IF(N706="zákl. přenesená",J706,0)</f>
        <v>0</v>
      </c>
      <c r="BH706" s="248">
        <f>IF(N706="sníž. přenesená",J706,0)</f>
        <v>0</v>
      </c>
      <c r="BI706" s="248">
        <f>IF(N706="nulová",J706,0)</f>
        <v>0</v>
      </c>
      <c r="BJ706" s="18" t="s">
        <v>85</v>
      </c>
      <c r="BK706" s="248">
        <f>ROUND(I706*H706,2)</f>
        <v>0</v>
      </c>
      <c r="BL706" s="18" t="s">
        <v>251</v>
      </c>
      <c r="BM706" s="247" t="s">
        <v>1112</v>
      </c>
    </row>
    <row r="707" s="13" customFormat="1">
      <c r="A707" s="13"/>
      <c r="B707" s="249"/>
      <c r="C707" s="250"/>
      <c r="D707" s="251" t="s">
        <v>175</v>
      </c>
      <c r="E707" s="250"/>
      <c r="F707" s="253" t="s">
        <v>1104</v>
      </c>
      <c r="G707" s="250"/>
      <c r="H707" s="254">
        <v>160.13200000000001</v>
      </c>
      <c r="I707" s="255"/>
      <c r="J707" s="250"/>
      <c r="K707" s="250"/>
      <c r="L707" s="256"/>
      <c r="M707" s="257"/>
      <c r="N707" s="258"/>
      <c r="O707" s="258"/>
      <c r="P707" s="258"/>
      <c r="Q707" s="258"/>
      <c r="R707" s="258"/>
      <c r="S707" s="258"/>
      <c r="T707" s="259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60" t="s">
        <v>175</v>
      </c>
      <c r="AU707" s="260" t="s">
        <v>87</v>
      </c>
      <c r="AV707" s="13" t="s">
        <v>87</v>
      </c>
      <c r="AW707" s="13" t="s">
        <v>4</v>
      </c>
      <c r="AX707" s="13" t="s">
        <v>85</v>
      </c>
      <c r="AY707" s="260" t="s">
        <v>167</v>
      </c>
    </row>
    <row r="708" s="2" customFormat="1" ht="24.15" customHeight="1">
      <c r="A708" s="39"/>
      <c r="B708" s="40"/>
      <c r="C708" s="235" t="s">
        <v>1113</v>
      </c>
      <c r="D708" s="235" t="s">
        <v>169</v>
      </c>
      <c r="E708" s="236" t="s">
        <v>1114</v>
      </c>
      <c r="F708" s="237" t="s">
        <v>1115</v>
      </c>
      <c r="G708" s="238" t="s">
        <v>818</v>
      </c>
      <c r="H708" s="307"/>
      <c r="I708" s="240"/>
      <c r="J708" s="241">
        <f>ROUND(I708*H708,2)</f>
        <v>0</v>
      </c>
      <c r="K708" s="242"/>
      <c r="L708" s="45"/>
      <c r="M708" s="243" t="s">
        <v>1</v>
      </c>
      <c r="N708" s="244" t="s">
        <v>42</v>
      </c>
      <c r="O708" s="92"/>
      <c r="P708" s="245">
        <f>O708*H708</f>
        <v>0</v>
      </c>
      <c r="Q708" s="245">
        <v>0</v>
      </c>
      <c r="R708" s="245">
        <f>Q708*H708</f>
        <v>0</v>
      </c>
      <c r="S708" s="245">
        <v>0</v>
      </c>
      <c r="T708" s="246">
        <f>S708*H708</f>
        <v>0</v>
      </c>
      <c r="U708" s="39"/>
      <c r="V708" s="39"/>
      <c r="W708" s="39"/>
      <c r="X708" s="39"/>
      <c r="Y708" s="39"/>
      <c r="Z708" s="39"/>
      <c r="AA708" s="39"/>
      <c r="AB708" s="39"/>
      <c r="AC708" s="39"/>
      <c r="AD708" s="39"/>
      <c r="AE708" s="39"/>
      <c r="AR708" s="247" t="s">
        <v>251</v>
      </c>
      <c r="AT708" s="247" t="s">
        <v>169</v>
      </c>
      <c r="AU708" s="247" t="s">
        <v>87</v>
      </c>
      <c r="AY708" s="18" t="s">
        <v>167</v>
      </c>
      <c r="BE708" s="248">
        <f>IF(N708="základní",J708,0)</f>
        <v>0</v>
      </c>
      <c r="BF708" s="248">
        <f>IF(N708="snížená",J708,0)</f>
        <v>0</v>
      </c>
      <c r="BG708" s="248">
        <f>IF(N708="zákl. přenesená",J708,0)</f>
        <v>0</v>
      </c>
      <c r="BH708" s="248">
        <f>IF(N708="sníž. přenesená",J708,0)</f>
        <v>0</v>
      </c>
      <c r="BI708" s="248">
        <f>IF(N708="nulová",J708,0)</f>
        <v>0</v>
      </c>
      <c r="BJ708" s="18" t="s">
        <v>85</v>
      </c>
      <c r="BK708" s="248">
        <f>ROUND(I708*H708,2)</f>
        <v>0</v>
      </c>
      <c r="BL708" s="18" t="s">
        <v>251</v>
      </c>
      <c r="BM708" s="247" t="s">
        <v>1116</v>
      </c>
    </row>
    <row r="709" s="12" customFormat="1" ht="22.8" customHeight="1">
      <c r="A709" s="12"/>
      <c r="B709" s="219"/>
      <c r="C709" s="220"/>
      <c r="D709" s="221" t="s">
        <v>76</v>
      </c>
      <c r="E709" s="233" t="s">
        <v>1117</v>
      </c>
      <c r="F709" s="233" t="s">
        <v>1118</v>
      </c>
      <c r="G709" s="220"/>
      <c r="H709" s="220"/>
      <c r="I709" s="223"/>
      <c r="J709" s="234">
        <f>BK709</f>
        <v>0</v>
      </c>
      <c r="K709" s="220"/>
      <c r="L709" s="225"/>
      <c r="M709" s="226"/>
      <c r="N709" s="227"/>
      <c r="O709" s="227"/>
      <c r="P709" s="228">
        <f>SUM(P710:P720)</f>
        <v>0</v>
      </c>
      <c r="Q709" s="227"/>
      <c r="R709" s="228">
        <f>SUM(R710:R720)</f>
        <v>0.86862360000000005</v>
      </c>
      <c r="S709" s="227"/>
      <c r="T709" s="229">
        <f>SUM(T710:T720)</f>
        <v>0</v>
      </c>
      <c r="U709" s="12"/>
      <c r="V709" s="12"/>
      <c r="W709" s="12"/>
      <c r="X709" s="12"/>
      <c r="Y709" s="12"/>
      <c r="Z709" s="12"/>
      <c r="AA709" s="12"/>
      <c r="AB709" s="12"/>
      <c r="AC709" s="12"/>
      <c r="AD709" s="12"/>
      <c r="AE709" s="12"/>
      <c r="AR709" s="230" t="s">
        <v>87</v>
      </c>
      <c r="AT709" s="231" t="s">
        <v>76</v>
      </c>
      <c r="AU709" s="231" t="s">
        <v>85</v>
      </c>
      <c r="AY709" s="230" t="s">
        <v>167</v>
      </c>
      <c r="BK709" s="232">
        <f>SUM(BK710:BK720)</f>
        <v>0</v>
      </c>
    </row>
    <row r="710" s="2" customFormat="1" ht="16.5" customHeight="1">
      <c r="A710" s="39"/>
      <c r="B710" s="40"/>
      <c r="C710" s="235" t="s">
        <v>1119</v>
      </c>
      <c r="D710" s="235" t="s">
        <v>169</v>
      </c>
      <c r="E710" s="236" t="s">
        <v>1120</v>
      </c>
      <c r="F710" s="237" t="s">
        <v>1121</v>
      </c>
      <c r="G710" s="238" t="s">
        <v>172</v>
      </c>
      <c r="H710" s="239">
        <v>42.207000000000001</v>
      </c>
      <c r="I710" s="240"/>
      <c r="J710" s="241">
        <f>ROUND(I710*H710,2)</f>
        <v>0</v>
      </c>
      <c r="K710" s="242"/>
      <c r="L710" s="45"/>
      <c r="M710" s="243" t="s">
        <v>1</v>
      </c>
      <c r="N710" s="244" t="s">
        <v>42</v>
      </c>
      <c r="O710" s="92"/>
      <c r="P710" s="245">
        <f>O710*H710</f>
        <v>0</v>
      </c>
      <c r="Q710" s="245">
        <v>0.00029999999999999997</v>
      </c>
      <c r="R710" s="245">
        <f>Q710*H710</f>
        <v>0.012662099999999999</v>
      </c>
      <c r="S710" s="245">
        <v>0</v>
      </c>
      <c r="T710" s="246">
        <f>S710*H710</f>
        <v>0</v>
      </c>
      <c r="U710" s="39"/>
      <c r="V710" s="39"/>
      <c r="W710" s="39"/>
      <c r="X710" s="39"/>
      <c r="Y710" s="39"/>
      <c r="Z710" s="39"/>
      <c r="AA710" s="39"/>
      <c r="AB710" s="39"/>
      <c r="AC710" s="39"/>
      <c r="AD710" s="39"/>
      <c r="AE710" s="39"/>
      <c r="AR710" s="247" t="s">
        <v>251</v>
      </c>
      <c r="AT710" s="247" t="s">
        <v>169</v>
      </c>
      <c r="AU710" s="247" t="s">
        <v>87</v>
      </c>
      <c r="AY710" s="18" t="s">
        <v>167</v>
      </c>
      <c r="BE710" s="248">
        <f>IF(N710="základní",J710,0)</f>
        <v>0</v>
      </c>
      <c r="BF710" s="248">
        <f>IF(N710="snížená",J710,0)</f>
        <v>0</v>
      </c>
      <c r="BG710" s="248">
        <f>IF(N710="zákl. přenesená",J710,0)</f>
        <v>0</v>
      </c>
      <c r="BH710" s="248">
        <f>IF(N710="sníž. přenesená",J710,0)</f>
        <v>0</v>
      </c>
      <c r="BI710" s="248">
        <f>IF(N710="nulová",J710,0)</f>
        <v>0</v>
      </c>
      <c r="BJ710" s="18" t="s">
        <v>85</v>
      </c>
      <c r="BK710" s="248">
        <f>ROUND(I710*H710,2)</f>
        <v>0</v>
      </c>
      <c r="BL710" s="18" t="s">
        <v>251</v>
      </c>
      <c r="BM710" s="247" t="s">
        <v>1122</v>
      </c>
    </row>
    <row r="711" s="2" customFormat="1" ht="33" customHeight="1">
      <c r="A711" s="39"/>
      <c r="B711" s="40"/>
      <c r="C711" s="235" t="s">
        <v>1123</v>
      </c>
      <c r="D711" s="235" t="s">
        <v>169</v>
      </c>
      <c r="E711" s="236" t="s">
        <v>1124</v>
      </c>
      <c r="F711" s="237" t="s">
        <v>1125</v>
      </c>
      <c r="G711" s="238" t="s">
        <v>172</v>
      </c>
      <c r="H711" s="239">
        <v>42.207000000000001</v>
      </c>
      <c r="I711" s="240"/>
      <c r="J711" s="241">
        <f>ROUND(I711*H711,2)</f>
        <v>0</v>
      </c>
      <c r="K711" s="242"/>
      <c r="L711" s="45"/>
      <c r="M711" s="243" t="s">
        <v>1</v>
      </c>
      <c r="N711" s="244" t="s">
        <v>42</v>
      </c>
      <c r="O711" s="92"/>
      <c r="P711" s="245">
        <f>O711*H711</f>
        <v>0</v>
      </c>
      <c r="Q711" s="245">
        <v>0.0073000000000000001</v>
      </c>
      <c r="R711" s="245">
        <f>Q711*H711</f>
        <v>0.30811110000000003</v>
      </c>
      <c r="S711" s="245">
        <v>0</v>
      </c>
      <c r="T711" s="246">
        <f>S711*H711</f>
        <v>0</v>
      </c>
      <c r="U711" s="39"/>
      <c r="V711" s="39"/>
      <c r="W711" s="39"/>
      <c r="X711" s="39"/>
      <c r="Y711" s="39"/>
      <c r="Z711" s="39"/>
      <c r="AA711" s="39"/>
      <c r="AB711" s="39"/>
      <c r="AC711" s="39"/>
      <c r="AD711" s="39"/>
      <c r="AE711" s="39"/>
      <c r="AR711" s="247" t="s">
        <v>251</v>
      </c>
      <c r="AT711" s="247" t="s">
        <v>169</v>
      </c>
      <c r="AU711" s="247" t="s">
        <v>87</v>
      </c>
      <c r="AY711" s="18" t="s">
        <v>167</v>
      </c>
      <c r="BE711" s="248">
        <f>IF(N711="základní",J711,0)</f>
        <v>0</v>
      </c>
      <c r="BF711" s="248">
        <f>IF(N711="snížená",J711,0)</f>
        <v>0</v>
      </c>
      <c r="BG711" s="248">
        <f>IF(N711="zákl. přenesená",J711,0)</f>
        <v>0</v>
      </c>
      <c r="BH711" s="248">
        <f>IF(N711="sníž. přenesená",J711,0)</f>
        <v>0</v>
      </c>
      <c r="BI711" s="248">
        <f>IF(N711="nulová",J711,0)</f>
        <v>0</v>
      </c>
      <c r="BJ711" s="18" t="s">
        <v>85</v>
      </c>
      <c r="BK711" s="248">
        <f>ROUND(I711*H711,2)</f>
        <v>0</v>
      </c>
      <c r="BL711" s="18" t="s">
        <v>251</v>
      </c>
      <c r="BM711" s="247" t="s">
        <v>1126</v>
      </c>
    </row>
    <row r="712" s="15" customFormat="1">
      <c r="A712" s="15"/>
      <c r="B712" s="283"/>
      <c r="C712" s="284"/>
      <c r="D712" s="251" t="s">
        <v>175</v>
      </c>
      <c r="E712" s="285" t="s">
        <v>1</v>
      </c>
      <c r="F712" s="286" t="s">
        <v>301</v>
      </c>
      <c r="G712" s="284"/>
      <c r="H712" s="285" t="s">
        <v>1</v>
      </c>
      <c r="I712" s="287"/>
      <c r="J712" s="284"/>
      <c r="K712" s="284"/>
      <c r="L712" s="288"/>
      <c r="M712" s="289"/>
      <c r="N712" s="290"/>
      <c r="O712" s="290"/>
      <c r="P712" s="290"/>
      <c r="Q712" s="290"/>
      <c r="R712" s="290"/>
      <c r="S712" s="290"/>
      <c r="T712" s="291"/>
      <c r="U712" s="15"/>
      <c r="V712" s="15"/>
      <c r="W712" s="15"/>
      <c r="X712" s="15"/>
      <c r="Y712" s="15"/>
      <c r="Z712" s="15"/>
      <c r="AA712" s="15"/>
      <c r="AB712" s="15"/>
      <c r="AC712" s="15"/>
      <c r="AD712" s="15"/>
      <c r="AE712" s="15"/>
      <c r="AT712" s="292" t="s">
        <v>175</v>
      </c>
      <c r="AU712" s="292" t="s">
        <v>87</v>
      </c>
      <c r="AV712" s="15" t="s">
        <v>85</v>
      </c>
      <c r="AW712" s="15" t="s">
        <v>34</v>
      </c>
      <c r="AX712" s="15" t="s">
        <v>77</v>
      </c>
      <c r="AY712" s="292" t="s">
        <v>167</v>
      </c>
    </row>
    <row r="713" s="13" customFormat="1">
      <c r="A713" s="13"/>
      <c r="B713" s="249"/>
      <c r="C713" s="250"/>
      <c r="D713" s="251" t="s">
        <v>175</v>
      </c>
      <c r="E713" s="252" t="s">
        <v>1</v>
      </c>
      <c r="F713" s="253" t="s">
        <v>1127</v>
      </c>
      <c r="G713" s="250"/>
      <c r="H713" s="254">
        <v>45.564999999999998</v>
      </c>
      <c r="I713" s="255"/>
      <c r="J713" s="250"/>
      <c r="K713" s="250"/>
      <c r="L713" s="256"/>
      <c r="M713" s="257"/>
      <c r="N713" s="258"/>
      <c r="O713" s="258"/>
      <c r="P713" s="258"/>
      <c r="Q713" s="258"/>
      <c r="R713" s="258"/>
      <c r="S713" s="258"/>
      <c r="T713" s="259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60" t="s">
        <v>175</v>
      </c>
      <c r="AU713" s="260" t="s">
        <v>87</v>
      </c>
      <c r="AV713" s="13" t="s">
        <v>87</v>
      </c>
      <c r="AW713" s="13" t="s">
        <v>34</v>
      </c>
      <c r="AX713" s="13" t="s">
        <v>77</v>
      </c>
      <c r="AY713" s="260" t="s">
        <v>167</v>
      </c>
    </row>
    <row r="714" s="13" customFormat="1">
      <c r="A714" s="13"/>
      <c r="B714" s="249"/>
      <c r="C714" s="250"/>
      <c r="D714" s="251" t="s">
        <v>175</v>
      </c>
      <c r="E714" s="252" t="s">
        <v>1</v>
      </c>
      <c r="F714" s="253" t="s">
        <v>1128</v>
      </c>
      <c r="G714" s="250"/>
      <c r="H714" s="254">
        <v>2.355</v>
      </c>
      <c r="I714" s="255"/>
      <c r="J714" s="250"/>
      <c r="K714" s="250"/>
      <c r="L714" s="256"/>
      <c r="M714" s="257"/>
      <c r="N714" s="258"/>
      <c r="O714" s="258"/>
      <c r="P714" s="258"/>
      <c r="Q714" s="258"/>
      <c r="R714" s="258"/>
      <c r="S714" s="258"/>
      <c r="T714" s="259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60" t="s">
        <v>175</v>
      </c>
      <c r="AU714" s="260" t="s">
        <v>87</v>
      </c>
      <c r="AV714" s="13" t="s">
        <v>87</v>
      </c>
      <c r="AW714" s="13" t="s">
        <v>34</v>
      </c>
      <c r="AX714" s="13" t="s">
        <v>77</v>
      </c>
      <c r="AY714" s="260" t="s">
        <v>167</v>
      </c>
    </row>
    <row r="715" s="13" customFormat="1">
      <c r="A715" s="13"/>
      <c r="B715" s="249"/>
      <c r="C715" s="250"/>
      <c r="D715" s="251" t="s">
        <v>175</v>
      </c>
      <c r="E715" s="252" t="s">
        <v>1</v>
      </c>
      <c r="F715" s="253" t="s">
        <v>1129</v>
      </c>
      <c r="G715" s="250"/>
      <c r="H715" s="254">
        <v>-5.7130000000000001</v>
      </c>
      <c r="I715" s="255"/>
      <c r="J715" s="250"/>
      <c r="K715" s="250"/>
      <c r="L715" s="256"/>
      <c r="M715" s="257"/>
      <c r="N715" s="258"/>
      <c r="O715" s="258"/>
      <c r="P715" s="258"/>
      <c r="Q715" s="258"/>
      <c r="R715" s="258"/>
      <c r="S715" s="258"/>
      <c r="T715" s="259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60" t="s">
        <v>175</v>
      </c>
      <c r="AU715" s="260" t="s">
        <v>87</v>
      </c>
      <c r="AV715" s="13" t="s">
        <v>87</v>
      </c>
      <c r="AW715" s="13" t="s">
        <v>34</v>
      </c>
      <c r="AX715" s="13" t="s">
        <v>77</v>
      </c>
      <c r="AY715" s="260" t="s">
        <v>167</v>
      </c>
    </row>
    <row r="716" s="14" customFormat="1">
      <c r="A716" s="14"/>
      <c r="B716" s="261"/>
      <c r="C716" s="262"/>
      <c r="D716" s="251" t="s">
        <v>175</v>
      </c>
      <c r="E716" s="263" t="s">
        <v>1</v>
      </c>
      <c r="F716" s="264" t="s">
        <v>187</v>
      </c>
      <c r="G716" s="262"/>
      <c r="H716" s="265">
        <v>42.207000000000001</v>
      </c>
      <c r="I716" s="266"/>
      <c r="J716" s="262"/>
      <c r="K716" s="262"/>
      <c r="L716" s="267"/>
      <c r="M716" s="268"/>
      <c r="N716" s="269"/>
      <c r="O716" s="269"/>
      <c r="P716" s="269"/>
      <c r="Q716" s="269"/>
      <c r="R716" s="269"/>
      <c r="S716" s="269"/>
      <c r="T716" s="270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71" t="s">
        <v>175</v>
      </c>
      <c r="AU716" s="271" t="s">
        <v>87</v>
      </c>
      <c r="AV716" s="14" t="s">
        <v>173</v>
      </c>
      <c r="AW716" s="14" t="s">
        <v>34</v>
      </c>
      <c r="AX716" s="14" t="s">
        <v>85</v>
      </c>
      <c r="AY716" s="271" t="s">
        <v>167</v>
      </c>
    </row>
    <row r="717" s="2" customFormat="1" ht="16.5" customHeight="1">
      <c r="A717" s="39"/>
      <c r="B717" s="40"/>
      <c r="C717" s="272" t="s">
        <v>1130</v>
      </c>
      <c r="D717" s="272" t="s">
        <v>211</v>
      </c>
      <c r="E717" s="273" t="s">
        <v>1131</v>
      </c>
      <c r="F717" s="274" t="s">
        <v>1132</v>
      </c>
      <c r="G717" s="275" t="s">
        <v>172</v>
      </c>
      <c r="H717" s="276">
        <v>46.427999999999997</v>
      </c>
      <c r="I717" s="277"/>
      <c r="J717" s="278">
        <f>ROUND(I717*H717,2)</f>
        <v>0</v>
      </c>
      <c r="K717" s="279"/>
      <c r="L717" s="280"/>
      <c r="M717" s="281" t="s">
        <v>1</v>
      </c>
      <c r="N717" s="282" t="s">
        <v>42</v>
      </c>
      <c r="O717" s="92"/>
      <c r="P717" s="245">
        <f>O717*H717</f>
        <v>0</v>
      </c>
      <c r="Q717" s="245">
        <v>0.0118</v>
      </c>
      <c r="R717" s="245">
        <f>Q717*H717</f>
        <v>0.54785039999999996</v>
      </c>
      <c r="S717" s="245">
        <v>0</v>
      </c>
      <c r="T717" s="246">
        <f>S717*H717</f>
        <v>0</v>
      </c>
      <c r="U717" s="39"/>
      <c r="V717" s="39"/>
      <c r="W717" s="39"/>
      <c r="X717" s="39"/>
      <c r="Y717" s="39"/>
      <c r="Z717" s="39"/>
      <c r="AA717" s="39"/>
      <c r="AB717" s="39"/>
      <c r="AC717" s="39"/>
      <c r="AD717" s="39"/>
      <c r="AE717" s="39"/>
      <c r="AR717" s="247" t="s">
        <v>346</v>
      </c>
      <c r="AT717" s="247" t="s">
        <v>211</v>
      </c>
      <c r="AU717" s="247" t="s">
        <v>87</v>
      </c>
      <c r="AY717" s="18" t="s">
        <v>167</v>
      </c>
      <c r="BE717" s="248">
        <f>IF(N717="základní",J717,0)</f>
        <v>0</v>
      </c>
      <c r="BF717" s="248">
        <f>IF(N717="snížená",J717,0)</f>
        <v>0</v>
      </c>
      <c r="BG717" s="248">
        <f>IF(N717="zákl. přenesená",J717,0)</f>
        <v>0</v>
      </c>
      <c r="BH717" s="248">
        <f>IF(N717="sníž. přenesená",J717,0)</f>
        <v>0</v>
      </c>
      <c r="BI717" s="248">
        <f>IF(N717="nulová",J717,0)</f>
        <v>0</v>
      </c>
      <c r="BJ717" s="18" t="s">
        <v>85</v>
      </c>
      <c r="BK717" s="248">
        <f>ROUND(I717*H717,2)</f>
        <v>0</v>
      </c>
      <c r="BL717" s="18" t="s">
        <v>251</v>
      </c>
      <c r="BM717" s="247" t="s">
        <v>1133</v>
      </c>
    </row>
    <row r="718" s="13" customFormat="1">
      <c r="A718" s="13"/>
      <c r="B718" s="249"/>
      <c r="C718" s="250"/>
      <c r="D718" s="251" t="s">
        <v>175</v>
      </c>
      <c r="E718" s="250"/>
      <c r="F718" s="253" t="s">
        <v>1134</v>
      </c>
      <c r="G718" s="250"/>
      <c r="H718" s="254">
        <v>46.427999999999997</v>
      </c>
      <c r="I718" s="255"/>
      <c r="J718" s="250"/>
      <c r="K718" s="250"/>
      <c r="L718" s="256"/>
      <c r="M718" s="257"/>
      <c r="N718" s="258"/>
      <c r="O718" s="258"/>
      <c r="P718" s="258"/>
      <c r="Q718" s="258"/>
      <c r="R718" s="258"/>
      <c r="S718" s="258"/>
      <c r="T718" s="259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60" t="s">
        <v>175</v>
      </c>
      <c r="AU718" s="260" t="s">
        <v>87</v>
      </c>
      <c r="AV718" s="13" t="s">
        <v>87</v>
      </c>
      <c r="AW718" s="13" t="s">
        <v>4</v>
      </c>
      <c r="AX718" s="13" t="s">
        <v>85</v>
      </c>
      <c r="AY718" s="260" t="s">
        <v>167</v>
      </c>
    </row>
    <row r="719" s="2" customFormat="1" ht="24.15" customHeight="1">
      <c r="A719" s="39"/>
      <c r="B719" s="40"/>
      <c r="C719" s="235" t="s">
        <v>1135</v>
      </c>
      <c r="D719" s="235" t="s">
        <v>169</v>
      </c>
      <c r="E719" s="236" t="s">
        <v>1136</v>
      </c>
      <c r="F719" s="237" t="s">
        <v>1137</v>
      </c>
      <c r="G719" s="238" t="s">
        <v>172</v>
      </c>
      <c r="H719" s="239">
        <v>42.207000000000001</v>
      </c>
      <c r="I719" s="240"/>
      <c r="J719" s="241">
        <f>ROUND(I719*H719,2)</f>
        <v>0</v>
      </c>
      <c r="K719" s="242"/>
      <c r="L719" s="45"/>
      <c r="M719" s="243" t="s">
        <v>1</v>
      </c>
      <c r="N719" s="244" t="s">
        <v>42</v>
      </c>
      <c r="O719" s="92"/>
      <c r="P719" s="245">
        <f>O719*H719</f>
        <v>0</v>
      </c>
      <c r="Q719" s="245">
        <v>0</v>
      </c>
      <c r="R719" s="245">
        <f>Q719*H719</f>
        <v>0</v>
      </c>
      <c r="S719" s="245">
        <v>0</v>
      </c>
      <c r="T719" s="246">
        <f>S719*H719</f>
        <v>0</v>
      </c>
      <c r="U719" s="39"/>
      <c r="V719" s="39"/>
      <c r="W719" s="39"/>
      <c r="X719" s="39"/>
      <c r="Y719" s="39"/>
      <c r="Z719" s="39"/>
      <c r="AA719" s="39"/>
      <c r="AB719" s="39"/>
      <c r="AC719" s="39"/>
      <c r="AD719" s="39"/>
      <c r="AE719" s="39"/>
      <c r="AR719" s="247" t="s">
        <v>251</v>
      </c>
      <c r="AT719" s="247" t="s">
        <v>169</v>
      </c>
      <c r="AU719" s="247" t="s">
        <v>87</v>
      </c>
      <c r="AY719" s="18" t="s">
        <v>167</v>
      </c>
      <c r="BE719" s="248">
        <f>IF(N719="základní",J719,0)</f>
        <v>0</v>
      </c>
      <c r="BF719" s="248">
        <f>IF(N719="snížená",J719,0)</f>
        <v>0</v>
      </c>
      <c r="BG719" s="248">
        <f>IF(N719="zákl. přenesená",J719,0)</f>
        <v>0</v>
      </c>
      <c r="BH719" s="248">
        <f>IF(N719="sníž. přenesená",J719,0)</f>
        <v>0</v>
      </c>
      <c r="BI719" s="248">
        <f>IF(N719="nulová",J719,0)</f>
        <v>0</v>
      </c>
      <c r="BJ719" s="18" t="s">
        <v>85</v>
      </c>
      <c r="BK719" s="248">
        <f>ROUND(I719*H719,2)</f>
        <v>0</v>
      </c>
      <c r="BL719" s="18" t="s">
        <v>251</v>
      </c>
      <c r="BM719" s="247" t="s">
        <v>1138</v>
      </c>
    </row>
    <row r="720" s="2" customFormat="1" ht="24.15" customHeight="1">
      <c r="A720" s="39"/>
      <c r="B720" s="40"/>
      <c r="C720" s="235" t="s">
        <v>1139</v>
      </c>
      <c r="D720" s="235" t="s">
        <v>169</v>
      </c>
      <c r="E720" s="236" t="s">
        <v>1140</v>
      </c>
      <c r="F720" s="237" t="s">
        <v>1141</v>
      </c>
      <c r="G720" s="238" t="s">
        <v>818</v>
      </c>
      <c r="H720" s="307"/>
      <c r="I720" s="240"/>
      <c r="J720" s="241">
        <f>ROUND(I720*H720,2)</f>
        <v>0</v>
      </c>
      <c r="K720" s="242"/>
      <c r="L720" s="45"/>
      <c r="M720" s="243" t="s">
        <v>1</v>
      </c>
      <c r="N720" s="244" t="s">
        <v>42</v>
      </c>
      <c r="O720" s="92"/>
      <c r="P720" s="245">
        <f>O720*H720</f>
        <v>0</v>
      </c>
      <c r="Q720" s="245">
        <v>0</v>
      </c>
      <c r="R720" s="245">
        <f>Q720*H720</f>
        <v>0</v>
      </c>
      <c r="S720" s="245">
        <v>0</v>
      </c>
      <c r="T720" s="246">
        <f>S720*H720</f>
        <v>0</v>
      </c>
      <c r="U720" s="39"/>
      <c r="V720" s="39"/>
      <c r="W720" s="39"/>
      <c r="X720" s="39"/>
      <c r="Y720" s="39"/>
      <c r="Z720" s="39"/>
      <c r="AA720" s="39"/>
      <c r="AB720" s="39"/>
      <c r="AC720" s="39"/>
      <c r="AD720" s="39"/>
      <c r="AE720" s="39"/>
      <c r="AR720" s="247" t="s">
        <v>251</v>
      </c>
      <c r="AT720" s="247" t="s">
        <v>169</v>
      </c>
      <c r="AU720" s="247" t="s">
        <v>87</v>
      </c>
      <c r="AY720" s="18" t="s">
        <v>167</v>
      </c>
      <c r="BE720" s="248">
        <f>IF(N720="základní",J720,0)</f>
        <v>0</v>
      </c>
      <c r="BF720" s="248">
        <f>IF(N720="snížená",J720,0)</f>
        <v>0</v>
      </c>
      <c r="BG720" s="248">
        <f>IF(N720="zákl. přenesená",J720,0)</f>
        <v>0</v>
      </c>
      <c r="BH720" s="248">
        <f>IF(N720="sníž. přenesená",J720,0)</f>
        <v>0</v>
      </c>
      <c r="BI720" s="248">
        <f>IF(N720="nulová",J720,0)</f>
        <v>0</v>
      </c>
      <c r="BJ720" s="18" t="s">
        <v>85</v>
      </c>
      <c r="BK720" s="248">
        <f>ROUND(I720*H720,2)</f>
        <v>0</v>
      </c>
      <c r="BL720" s="18" t="s">
        <v>251</v>
      </c>
      <c r="BM720" s="247" t="s">
        <v>1142</v>
      </c>
    </row>
    <row r="721" s="12" customFormat="1" ht="22.8" customHeight="1">
      <c r="A721" s="12"/>
      <c r="B721" s="219"/>
      <c r="C721" s="220"/>
      <c r="D721" s="221" t="s">
        <v>76</v>
      </c>
      <c r="E721" s="233" t="s">
        <v>1143</v>
      </c>
      <c r="F721" s="233" t="s">
        <v>1144</v>
      </c>
      <c r="G721" s="220"/>
      <c r="H721" s="220"/>
      <c r="I721" s="223"/>
      <c r="J721" s="234">
        <f>BK721</f>
        <v>0</v>
      </c>
      <c r="K721" s="220"/>
      <c r="L721" s="225"/>
      <c r="M721" s="226"/>
      <c r="N721" s="227"/>
      <c r="O721" s="227"/>
      <c r="P721" s="228">
        <f>SUM(P722:P735)</f>
        <v>0</v>
      </c>
      <c r="Q721" s="227"/>
      <c r="R721" s="228">
        <f>SUM(R722:R735)</f>
        <v>0.29191290000000003</v>
      </c>
      <c r="S721" s="227"/>
      <c r="T721" s="229">
        <f>SUM(T722:T735)</f>
        <v>0</v>
      </c>
      <c r="U721" s="12"/>
      <c r="V721" s="12"/>
      <c r="W721" s="12"/>
      <c r="X721" s="12"/>
      <c r="Y721" s="12"/>
      <c r="Z721" s="12"/>
      <c r="AA721" s="12"/>
      <c r="AB721" s="12"/>
      <c r="AC721" s="12"/>
      <c r="AD721" s="12"/>
      <c r="AE721" s="12"/>
      <c r="AR721" s="230" t="s">
        <v>87</v>
      </c>
      <c r="AT721" s="231" t="s">
        <v>76</v>
      </c>
      <c r="AU721" s="231" t="s">
        <v>85</v>
      </c>
      <c r="AY721" s="230" t="s">
        <v>167</v>
      </c>
      <c r="BK721" s="232">
        <f>SUM(BK722:BK735)</f>
        <v>0</v>
      </c>
    </row>
    <row r="722" s="2" customFormat="1" ht="24.15" customHeight="1">
      <c r="A722" s="39"/>
      <c r="B722" s="40"/>
      <c r="C722" s="235" t="s">
        <v>1145</v>
      </c>
      <c r="D722" s="235" t="s">
        <v>169</v>
      </c>
      <c r="E722" s="236" t="s">
        <v>1146</v>
      </c>
      <c r="F722" s="237" t="s">
        <v>1147</v>
      </c>
      <c r="G722" s="238" t="s">
        <v>172</v>
      </c>
      <c r="H722" s="239">
        <v>536.67600000000004</v>
      </c>
      <c r="I722" s="240"/>
      <c r="J722" s="241">
        <f>ROUND(I722*H722,2)</f>
        <v>0</v>
      </c>
      <c r="K722" s="242"/>
      <c r="L722" s="45"/>
      <c r="M722" s="243" t="s">
        <v>1</v>
      </c>
      <c r="N722" s="244" t="s">
        <v>42</v>
      </c>
      <c r="O722" s="92"/>
      <c r="P722" s="245">
        <f>O722*H722</f>
        <v>0</v>
      </c>
      <c r="Q722" s="245">
        <v>0.00020000000000000001</v>
      </c>
      <c r="R722" s="245">
        <f>Q722*H722</f>
        <v>0.10733520000000002</v>
      </c>
      <c r="S722" s="245">
        <v>0</v>
      </c>
      <c r="T722" s="246">
        <f>S722*H722</f>
        <v>0</v>
      </c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R722" s="247" t="s">
        <v>251</v>
      </c>
      <c r="AT722" s="247" t="s">
        <v>169</v>
      </c>
      <c r="AU722" s="247" t="s">
        <v>87</v>
      </c>
      <c r="AY722" s="18" t="s">
        <v>167</v>
      </c>
      <c r="BE722" s="248">
        <f>IF(N722="základní",J722,0)</f>
        <v>0</v>
      </c>
      <c r="BF722" s="248">
        <f>IF(N722="snížená",J722,0)</f>
        <v>0</v>
      </c>
      <c r="BG722" s="248">
        <f>IF(N722="zákl. přenesená",J722,0)</f>
        <v>0</v>
      </c>
      <c r="BH722" s="248">
        <f>IF(N722="sníž. přenesená",J722,0)</f>
        <v>0</v>
      </c>
      <c r="BI722" s="248">
        <f>IF(N722="nulová",J722,0)</f>
        <v>0</v>
      </c>
      <c r="BJ722" s="18" t="s">
        <v>85</v>
      </c>
      <c r="BK722" s="248">
        <f>ROUND(I722*H722,2)</f>
        <v>0</v>
      </c>
      <c r="BL722" s="18" t="s">
        <v>251</v>
      </c>
      <c r="BM722" s="247" t="s">
        <v>1148</v>
      </c>
    </row>
    <row r="723" s="13" customFormat="1">
      <c r="A723" s="13"/>
      <c r="B723" s="249"/>
      <c r="C723" s="250"/>
      <c r="D723" s="251" t="s">
        <v>175</v>
      </c>
      <c r="E723" s="252" t="s">
        <v>1</v>
      </c>
      <c r="F723" s="253" t="s">
        <v>1149</v>
      </c>
      <c r="G723" s="250"/>
      <c r="H723" s="254">
        <v>8.2799999999999994</v>
      </c>
      <c r="I723" s="255"/>
      <c r="J723" s="250"/>
      <c r="K723" s="250"/>
      <c r="L723" s="256"/>
      <c r="M723" s="257"/>
      <c r="N723" s="258"/>
      <c r="O723" s="258"/>
      <c r="P723" s="258"/>
      <c r="Q723" s="258"/>
      <c r="R723" s="258"/>
      <c r="S723" s="258"/>
      <c r="T723" s="259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60" t="s">
        <v>175</v>
      </c>
      <c r="AU723" s="260" t="s">
        <v>87</v>
      </c>
      <c r="AV723" s="13" t="s">
        <v>87</v>
      </c>
      <c r="AW723" s="13" t="s">
        <v>34</v>
      </c>
      <c r="AX723" s="13" t="s">
        <v>77</v>
      </c>
      <c r="AY723" s="260" t="s">
        <v>167</v>
      </c>
    </row>
    <row r="724" s="13" customFormat="1">
      <c r="A724" s="13"/>
      <c r="B724" s="249"/>
      <c r="C724" s="250"/>
      <c r="D724" s="251" t="s">
        <v>175</v>
      </c>
      <c r="E724" s="252" t="s">
        <v>1</v>
      </c>
      <c r="F724" s="253" t="s">
        <v>1150</v>
      </c>
      <c r="G724" s="250"/>
      <c r="H724" s="254">
        <v>304.81400000000002</v>
      </c>
      <c r="I724" s="255"/>
      <c r="J724" s="250"/>
      <c r="K724" s="250"/>
      <c r="L724" s="256"/>
      <c r="M724" s="257"/>
      <c r="N724" s="258"/>
      <c r="O724" s="258"/>
      <c r="P724" s="258"/>
      <c r="Q724" s="258"/>
      <c r="R724" s="258"/>
      <c r="S724" s="258"/>
      <c r="T724" s="259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60" t="s">
        <v>175</v>
      </c>
      <c r="AU724" s="260" t="s">
        <v>87</v>
      </c>
      <c r="AV724" s="13" t="s">
        <v>87</v>
      </c>
      <c r="AW724" s="13" t="s">
        <v>34</v>
      </c>
      <c r="AX724" s="13" t="s">
        <v>77</v>
      </c>
      <c r="AY724" s="260" t="s">
        <v>167</v>
      </c>
    </row>
    <row r="725" s="13" customFormat="1">
      <c r="A725" s="13"/>
      <c r="B725" s="249"/>
      <c r="C725" s="250"/>
      <c r="D725" s="251" t="s">
        <v>175</v>
      </c>
      <c r="E725" s="252" t="s">
        <v>1</v>
      </c>
      <c r="F725" s="253" t="s">
        <v>1151</v>
      </c>
      <c r="G725" s="250"/>
      <c r="H725" s="254">
        <v>223.58199999999999</v>
      </c>
      <c r="I725" s="255"/>
      <c r="J725" s="250"/>
      <c r="K725" s="250"/>
      <c r="L725" s="256"/>
      <c r="M725" s="257"/>
      <c r="N725" s="258"/>
      <c r="O725" s="258"/>
      <c r="P725" s="258"/>
      <c r="Q725" s="258"/>
      <c r="R725" s="258"/>
      <c r="S725" s="258"/>
      <c r="T725" s="259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60" t="s">
        <v>175</v>
      </c>
      <c r="AU725" s="260" t="s">
        <v>87</v>
      </c>
      <c r="AV725" s="13" t="s">
        <v>87</v>
      </c>
      <c r="AW725" s="13" t="s">
        <v>34</v>
      </c>
      <c r="AX725" s="13" t="s">
        <v>77</v>
      </c>
      <c r="AY725" s="260" t="s">
        <v>167</v>
      </c>
    </row>
    <row r="726" s="14" customFormat="1">
      <c r="A726" s="14"/>
      <c r="B726" s="261"/>
      <c r="C726" s="262"/>
      <c r="D726" s="251" t="s">
        <v>175</v>
      </c>
      <c r="E726" s="263" t="s">
        <v>1</v>
      </c>
      <c r="F726" s="264" t="s">
        <v>187</v>
      </c>
      <c r="G726" s="262"/>
      <c r="H726" s="265">
        <v>536.67600000000004</v>
      </c>
      <c r="I726" s="266"/>
      <c r="J726" s="262"/>
      <c r="K726" s="262"/>
      <c r="L726" s="267"/>
      <c r="M726" s="268"/>
      <c r="N726" s="269"/>
      <c r="O726" s="269"/>
      <c r="P726" s="269"/>
      <c r="Q726" s="269"/>
      <c r="R726" s="269"/>
      <c r="S726" s="269"/>
      <c r="T726" s="270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71" t="s">
        <v>175</v>
      </c>
      <c r="AU726" s="271" t="s">
        <v>87</v>
      </c>
      <c r="AV726" s="14" t="s">
        <v>173</v>
      </c>
      <c r="AW726" s="14" t="s">
        <v>34</v>
      </c>
      <c r="AX726" s="14" t="s">
        <v>85</v>
      </c>
      <c r="AY726" s="271" t="s">
        <v>167</v>
      </c>
    </row>
    <row r="727" s="2" customFormat="1" ht="24.15" customHeight="1">
      <c r="A727" s="39"/>
      <c r="B727" s="40"/>
      <c r="C727" s="235" t="s">
        <v>1152</v>
      </c>
      <c r="D727" s="235" t="s">
        <v>169</v>
      </c>
      <c r="E727" s="236" t="s">
        <v>1153</v>
      </c>
      <c r="F727" s="237" t="s">
        <v>1154</v>
      </c>
      <c r="G727" s="238" t="s">
        <v>172</v>
      </c>
      <c r="H727" s="239">
        <v>610.31600000000003</v>
      </c>
      <c r="I727" s="240"/>
      <c r="J727" s="241">
        <f>ROUND(I727*H727,2)</f>
        <v>0</v>
      </c>
      <c r="K727" s="242"/>
      <c r="L727" s="45"/>
      <c r="M727" s="243" t="s">
        <v>1</v>
      </c>
      <c r="N727" s="244" t="s">
        <v>42</v>
      </c>
      <c r="O727" s="92"/>
      <c r="P727" s="245">
        <f>O727*H727</f>
        <v>0</v>
      </c>
      <c r="Q727" s="245">
        <v>0.00029</v>
      </c>
      <c r="R727" s="245">
        <f>Q727*H727</f>
        <v>0.17699164000000001</v>
      </c>
      <c r="S727" s="245">
        <v>0</v>
      </c>
      <c r="T727" s="246">
        <f>S727*H727</f>
        <v>0</v>
      </c>
      <c r="U727" s="39"/>
      <c r="V727" s="39"/>
      <c r="W727" s="39"/>
      <c r="X727" s="39"/>
      <c r="Y727" s="39"/>
      <c r="Z727" s="39"/>
      <c r="AA727" s="39"/>
      <c r="AB727" s="39"/>
      <c r="AC727" s="39"/>
      <c r="AD727" s="39"/>
      <c r="AE727" s="39"/>
      <c r="AR727" s="247" t="s">
        <v>251</v>
      </c>
      <c r="AT727" s="247" t="s">
        <v>169</v>
      </c>
      <c r="AU727" s="247" t="s">
        <v>87</v>
      </c>
      <c r="AY727" s="18" t="s">
        <v>167</v>
      </c>
      <c r="BE727" s="248">
        <f>IF(N727="základní",J727,0)</f>
        <v>0</v>
      </c>
      <c r="BF727" s="248">
        <f>IF(N727="snížená",J727,0)</f>
        <v>0</v>
      </c>
      <c r="BG727" s="248">
        <f>IF(N727="zákl. přenesená",J727,0)</f>
        <v>0</v>
      </c>
      <c r="BH727" s="248">
        <f>IF(N727="sníž. přenesená",J727,0)</f>
        <v>0</v>
      </c>
      <c r="BI727" s="248">
        <f>IF(N727="nulová",J727,0)</f>
        <v>0</v>
      </c>
      <c r="BJ727" s="18" t="s">
        <v>85</v>
      </c>
      <c r="BK727" s="248">
        <f>ROUND(I727*H727,2)</f>
        <v>0</v>
      </c>
      <c r="BL727" s="18" t="s">
        <v>251</v>
      </c>
      <c r="BM727" s="247" t="s">
        <v>1155</v>
      </c>
    </row>
    <row r="728" s="15" customFormat="1">
      <c r="A728" s="15"/>
      <c r="B728" s="283"/>
      <c r="C728" s="284"/>
      <c r="D728" s="251" t="s">
        <v>175</v>
      </c>
      <c r="E728" s="285" t="s">
        <v>1</v>
      </c>
      <c r="F728" s="286" t="s">
        <v>1156</v>
      </c>
      <c r="G728" s="284"/>
      <c r="H728" s="285" t="s">
        <v>1</v>
      </c>
      <c r="I728" s="287"/>
      <c r="J728" s="284"/>
      <c r="K728" s="284"/>
      <c r="L728" s="288"/>
      <c r="M728" s="289"/>
      <c r="N728" s="290"/>
      <c r="O728" s="290"/>
      <c r="P728" s="290"/>
      <c r="Q728" s="290"/>
      <c r="R728" s="290"/>
      <c r="S728" s="290"/>
      <c r="T728" s="291"/>
      <c r="U728" s="15"/>
      <c r="V728" s="15"/>
      <c r="W728" s="15"/>
      <c r="X728" s="15"/>
      <c r="Y728" s="15"/>
      <c r="Z728" s="15"/>
      <c r="AA728" s="15"/>
      <c r="AB728" s="15"/>
      <c r="AC728" s="15"/>
      <c r="AD728" s="15"/>
      <c r="AE728" s="15"/>
      <c r="AT728" s="292" t="s">
        <v>175</v>
      </c>
      <c r="AU728" s="292" t="s">
        <v>87</v>
      </c>
      <c r="AV728" s="15" t="s">
        <v>85</v>
      </c>
      <c r="AW728" s="15" t="s">
        <v>34</v>
      </c>
      <c r="AX728" s="15" t="s">
        <v>77</v>
      </c>
      <c r="AY728" s="292" t="s">
        <v>167</v>
      </c>
    </row>
    <row r="729" s="13" customFormat="1">
      <c r="A729" s="13"/>
      <c r="B729" s="249"/>
      <c r="C729" s="250"/>
      <c r="D729" s="251" t="s">
        <v>175</v>
      </c>
      <c r="E729" s="252" t="s">
        <v>1</v>
      </c>
      <c r="F729" s="253" t="s">
        <v>1149</v>
      </c>
      <c r="G729" s="250"/>
      <c r="H729" s="254">
        <v>8.2799999999999994</v>
      </c>
      <c r="I729" s="255"/>
      <c r="J729" s="250"/>
      <c r="K729" s="250"/>
      <c r="L729" s="256"/>
      <c r="M729" s="257"/>
      <c r="N729" s="258"/>
      <c r="O729" s="258"/>
      <c r="P729" s="258"/>
      <c r="Q729" s="258"/>
      <c r="R729" s="258"/>
      <c r="S729" s="258"/>
      <c r="T729" s="259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60" t="s">
        <v>175</v>
      </c>
      <c r="AU729" s="260" t="s">
        <v>87</v>
      </c>
      <c r="AV729" s="13" t="s">
        <v>87</v>
      </c>
      <c r="AW729" s="13" t="s">
        <v>34</v>
      </c>
      <c r="AX729" s="13" t="s">
        <v>77</v>
      </c>
      <c r="AY729" s="260" t="s">
        <v>167</v>
      </c>
    </row>
    <row r="730" s="13" customFormat="1">
      <c r="A730" s="13"/>
      <c r="B730" s="249"/>
      <c r="C730" s="250"/>
      <c r="D730" s="251" t="s">
        <v>175</v>
      </c>
      <c r="E730" s="252" t="s">
        <v>1</v>
      </c>
      <c r="F730" s="253" t="s">
        <v>1150</v>
      </c>
      <c r="G730" s="250"/>
      <c r="H730" s="254">
        <v>304.81400000000002</v>
      </c>
      <c r="I730" s="255"/>
      <c r="J730" s="250"/>
      <c r="K730" s="250"/>
      <c r="L730" s="256"/>
      <c r="M730" s="257"/>
      <c r="N730" s="258"/>
      <c r="O730" s="258"/>
      <c r="P730" s="258"/>
      <c r="Q730" s="258"/>
      <c r="R730" s="258"/>
      <c r="S730" s="258"/>
      <c r="T730" s="259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60" t="s">
        <v>175</v>
      </c>
      <c r="AU730" s="260" t="s">
        <v>87</v>
      </c>
      <c r="AV730" s="13" t="s">
        <v>87</v>
      </c>
      <c r="AW730" s="13" t="s">
        <v>34</v>
      </c>
      <c r="AX730" s="13" t="s">
        <v>77</v>
      </c>
      <c r="AY730" s="260" t="s">
        <v>167</v>
      </c>
    </row>
    <row r="731" s="13" customFormat="1">
      <c r="A731" s="13"/>
      <c r="B731" s="249"/>
      <c r="C731" s="250"/>
      <c r="D731" s="251" t="s">
        <v>175</v>
      </c>
      <c r="E731" s="252" t="s">
        <v>1</v>
      </c>
      <c r="F731" s="253" t="s">
        <v>1151</v>
      </c>
      <c r="G731" s="250"/>
      <c r="H731" s="254">
        <v>223.58199999999999</v>
      </c>
      <c r="I731" s="255"/>
      <c r="J731" s="250"/>
      <c r="K731" s="250"/>
      <c r="L731" s="256"/>
      <c r="M731" s="257"/>
      <c r="N731" s="258"/>
      <c r="O731" s="258"/>
      <c r="P731" s="258"/>
      <c r="Q731" s="258"/>
      <c r="R731" s="258"/>
      <c r="S731" s="258"/>
      <c r="T731" s="259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60" t="s">
        <v>175</v>
      </c>
      <c r="AU731" s="260" t="s">
        <v>87</v>
      </c>
      <c r="AV731" s="13" t="s">
        <v>87</v>
      </c>
      <c r="AW731" s="13" t="s">
        <v>34</v>
      </c>
      <c r="AX731" s="13" t="s">
        <v>77</v>
      </c>
      <c r="AY731" s="260" t="s">
        <v>167</v>
      </c>
    </row>
    <row r="732" s="15" customFormat="1">
      <c r="A732" s="15"/>
      <c r="B732" s="283"/>
      <c r="C732" s="284"/>
      <c r="D732" s="251" t="s">
        <v>175</v>
      </c>
      <c r="E732" s="285" t="s">
        <v>1</v>
      </c>
      <c r="F732" s="286" t="s">
        <v>1157</v>
      </c>
      <c r="G732" s="284"/>
      <c r="H732" s="285" t="s">
        <v>1</v>
      </c>
      <c r="I732" s="287"/>
      <c r="J732" s="284"/>
      <c r="K732" s="284"/>
      <c r="L732" s="288"/>
      <c r="M732" s="289"/>
      <c r="N732" s="290"/>
      <c r="O732" s="290"/>
      <c r="P732" s="290"/>
      <c r="Q732" s="290"/>
      <c r="R732" s="290"/>
      <c r="S732" s="290"/>
      <c r="T732" s="291"/>
      <c r="U732" s="15"/>
      <c r="V732" s="15"/>
      <c r="W732" s="15"/>
      <c r="X732" s="15"/>
      <c r="Y732" s="15"/>
      <c r="Z732" s="15"/>
      <c r="AA732" s="15"/>
      <c r="AB732" s="15"/>
      <c r="AC732" s="15"/>
      <c r="AD732" s="15"/>
      <c r="AE732" s="15"/>
      <c r="AT732" s="292" t="s">
        <v>175</v>
      </c>
      <c r="AU732" s="292" t="s">
        <v>87</v>
      </c>
      <c r="AV732" s="15" t="s">
        <v>85</v>
      </c>
      <c r="AW732" s="15" t="s">
        <v>34</v>
      </c>
      <c r="AX732" s="15" t="s">
        <v>77</v>
      </c>
      <c r="AY732" s="292" t="s">
        <v>167</v>
      </c>
    </row>
    <row r="733" s="13" customFormat="1">
      <c r="A733" s="13"/>
      <c r="B733" s="249"/>
      <c r="C733" s="250"/>
      <c r="D733" s="251" t="s">
        <v>175</v>
      </c>
      <c r="E733" s="252" t="s">
        <v>1</v>
      </c>
      <c r="F733" s="253" t="s">
        <v>1158</v>
      </c>
      <c r="G733" s="250"/>
      <c r="H733" s="254">
        <v>73.640000000000001</v>
      </c>
      <c r="I733" s="255"/>
      <c r="J733" s="250"/>
      <c r="K733" s="250"/>
      <c r="L733" s="256"/>
      <c r="M733" s="257"/>
      <c r="N733" s="258"/>
      <c r="O733" s="258"/>
      <c r="P733" s="258"/>
      <c r="Q733" s="258"/>
      <c r="R733" s="258"/>
      <c r="S733" s="258"/>
      <c r="T733" s="259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60" t="s">
        <v>175</v>
      </c>
      <c r="AU733" s="260" t="s">
        <v>87</v>
      </c>
      <c r="AV733" s="13" t="s">
        <v>87</v>
      </c>
      <c r="AW733" s="13" t="s">
        <v>34</v>
      </c>
      <c r="AX733" s="13" t="s">
        <v>77</v>
      </c>
      <c r="AY733" s="260" t="s">
        <v>167</v>
      </c>
    </row>
    <row r="734" s="14" customFormat="1">
      <c r="A734" s="14"/>
      <c r="B734" s="261"/>
      <c r="C734" s="262"/>
      <c r="D734" s="251" t="s">
        <v>175</v>
      </c>
      <c r="E734" s="263" t="s">
        <v>1</v>
      </c>
      <c r="F734" s="264" t="s">
        <v>187</v>
      </c>
      <c r="G734" s="262"/>
      <c r="H734" s="265">
        <v>610.31600000000003</v>
      </c>
      <c r="I734" s="266"/>
      <c r="J734" s="262"/>
      <c r="K734" s="262"/>
      <c r="L734" s="267"/>
      <c r="M734" s="268"/>
      <c r="N734" s="269"/>
      <c r="O734" s="269"/>
      <c r="P734" s="269"/>
      <c r="Q734" s="269"/>
      <c r="R734" s="269"/>
      <c r="S734" s="269"/>
      <c r="T734" s="270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71" t="s">
        <v>175</v>
      </c>
      <c r="AU734" s="271" t="s">
        <v>87</v>
      </c>
      <c r="AV734" s="14" t="s">
        <v>173</v>
      </c>
      <c r="AW734" s="14" t="s">
        <v>34</v>
      </c>
      <c r="AX734" s="14" t="s">
        <v>85</v>
      </c>
      <c r="AY734" s="271" t="s">
        <v>167</v>
      </c>
    </row>
    <row r="735" s="2" customFormat="1" ht="33" customHeight="1">
      <c r="A735" s="39"/>
      <c r="B735" s="40"/>
      <c r="C735" s="235" t="s">
        <v>1159</v>
      </c>
      <c r="D735" s="235" t="s">
        <v>169</v>
      </c>
      <c r="E735" s="236" t="s">
        <v>1160</v>
      </c>
      <c r="F735" s="237" t="s">
        <v>1161</v>
      </c>
      <c r="G735" s="238" t="s">
        <v>172</v>
      </c>
      <c r="H735" s="239">
        <v>758.60599999999999</v>
      </c>
      <c r="I735" s="240"/>
      <c r="J735" s="241">
        <f>ROUND(I735*H735,2)</f>
        <v>0</v>
      </c>
      <c r="K735" s="242"/>
      <c r="L735" s="45"/>
      <c r="M735" s="243" t="s">
        <v>1</v>
      </c>
      <c r="N735" s="244" t="s">
        <v>42</v>
      </c>
      <c r="O735" s="92"/>
      <c r="P735" s="245">
        <f>O735*H735</f>
        <v>0</v>
      </c>
      <c r="Q735" s="245">
        <v>1.0000000000000001E-05</v>
      </c>
      <c r="R735" s="245">
        <f>Q735*H735</f>
        <v>0.0075860600000000004</v>
      </c>
      <c r="S735" s="245">
        <v>0</v>
      </c>
      <c r="T735" s="246">
        <f>S735*H735</f>
        <v>0</v>
      </c>
      <c r="U735" s="39"/>
      <c r="V735" s="39"/>
      <c r="W735" s="39"/>
      <c r="X735" s="39"/>
      <c r="Y735" s="39"/>
      <c r="Z735" s="39"/>
      <c r="AA735" s="39"/>
      <c r="AB735" s="39"/>
      <c r="AC735" s="39"/>
      <c r="AD735" s="39"/>
      <c r="AE735" s="39"/>
      <c r="AR735" s="247" t="s">
        <v>251</v>
      </c>
      <c r="AT735" s="247" t="s">
        <v>169</v>
      </c>
      <c r="AU735" s="247" t="s">
        <v>87</v>
      </c>
      <c r="AY735" s="18" t="s">
        <v>167</v>
      </c>
      <c r="BE735" s="248">
        <f>IF(N735="základní",J735,0)</f>
        <v>0</v>
      </c>
      <c r="BF735" s="248">
        <f>IF(N735="snížená",J735,0)</f>
        <v>0</v>
      </c>
      <c r="BG735" s="248">
        <f>IF(N735="zákl. přenesená",J735,0)</f>
        <v>0</v>
      </c>
      <c r="BH735" s="248">
        <f>IF(N735="sníž. přenesená",J735,0)</f>
        <v>0</v>
      </c>
      <c r="BI735" s="248">
        <f>IF(N735="nulová",J735,0)</f>
        <v>0</v>
      </c>
      <c r="BJ735" s="18" t="s">
        <v>85</v>
      </c>
      <c r="BK735" s="248">
        <f>ROUND(I735*H735,2)</f>
        <v>0</v>
      </c>
      <c r="BL735" s="18" t="s">
        <v>251</v>
      </c>
      <c r="BM735" s="247" t="s">
        <v>1162</v>
      </c>
    </row>
    <row r="736" s="12" customFormat="1" ht="25.92" customHeight="1">
      <c r="A736" s="12"/>
      <c r="B736" s="219"/>
      <c r="C736" s="220"/>
      <c r="D736" s="221" t="s">
        <v>76</v>
      </c>
      <c r="E736" s="222" t="s">
        <v>211</v>
      </c>
      <c r="F736" s="222" t="s">
        <v>1163</v>
      </c>
      <c r="G736" s="220"/>
      <c r="H736" s="220"/>
      <c r="I736" s="223"/>
      <c r="J736" s="224">
        <f>BK736</f>
        <v>0</v>
      </c>
      <c r="K736" s="220"/>
      <c r="L736" s="225"/>
      <c r="M736" s="226"/>
      <c r="N736" s="227"/>
      <c r="O736" s="227"/>
      <c r="P736" s="228">
        <f>P737</f>
        <v>0</v>
      </c>
      <c r="Q736" s="227"/>
      <c r="R736" s="228">
        <f>R737</f>
        <v>0</v>
      </c>
      <c r="S736" s="227"/>
      <c r="T736" s="229">
        <f>T737</f>
        <v>0</v>
      </c>
      <c r="U736" s="12"/>
      <c r="V736" s="12"/>
      <c r="W736" s="12"/>
      <c r="X736" s="12"/>
      <c r="Y736" s="12"/>
      <c r="Z736" s="12"/>
      <c r="AA736" s="12"/>
      <c r="AB736" s="12"/>
      <c r="AC736" s="12"/>
      <c r="AD736" s="12"/>
      <c r="AE736" s="12"/>
      <c r="AR736" s="230" t="s">
        <v>188</v>
      </c>
      <c r="AT736" s="231" t="s">
        <v>76</v>
      </c>
      <c r="AU736" s="231" t="s">
        <v>77</v>
      </c>
      <c r="AY736" s="230" t="s">
        <v>167</v>
      </c>
      <c r="BK736" s="232">
        <f>BK737</f>
        <v>0</v>
      </c>
    </row>
    <row r="737" s="12" customFormat="1" ht="22.8" customHeight="1">
      <c r="A737" s="12"/>
      <c r="B737" s="219"/>
      <c r="C737" s="220"/>
      <c r="D737" s="221" t="s">
        <v>76</v>
      </c>
      <c r="E737" s="233" t="s">
        <v>1164</v>
      </c>
      <c r="F737" s="233" t="s">
        <v>1165</v>
      </c>
      <c r="G737" s="220"/>
      <c r="H737" s="220"/>
      <c r="I737" s="223"/>
      <c r="J737" s="234">
        <f>BK737</f>
        <v>0</v>
      </c>
      <c r="K737" s="220"/>
      <c r="L737" s="225"/>
      <c r="M737" s="226"/>
      <c r="N737" s="227"/>
      <c r="O737" s="227"/>
      <c r="P737" s="228">
        <f>P738</f>
        <v>0</v>
      </c>
      <c r="Q737" s="227"/>
      <c r="R737" s="228">
        <f>R738</f>
        <v>0</v>
      </c>
      <c r="S737" s="227"/>
      <c r="T737" s="229">
        <f>T738</f>
        <v>0</v>
      </c>
      <c r="U737" s="12"/>
      <c r="V737" s="12"/>
      <c r="W737" s="12"/>
      <c r="X737" s="12"/>
      <c r="Y737" s="12"/>
      <c r="Z737" s="12"/>
      <c r="AA737" s="12"/>
      <c r="AB737" s="12"/>
      <c r="AC737" s="12"/>
      <c r="AD737" s="12"/>
      <c r="AE737" s="12"/>
      <c r="AR737" s="230" t="s">
        <v>188</v>
      </c>
      <c r="AT737" s="231" t="s">
        <v>76</v>
      </c>
      <c r="AU737" s="231" t="s">
        <v>85</v>
      </c>
      <c r="AY737" s="230" t="s">
        <v>167</v>
      </c>
      <c r="BK737" s="232">
        <f>BK738</f>
        <v>0</v>
      </c>
    </row>
    <row r="738" s="2" customFormat="1" ht="37.8" customHeight="1">
      <c r="A738" s="39"/>
      <c r="B738" s="40"/>
      <c r="C738" s="235" t="s">
        <v>1166</v>
      </c>
      <c r="D738" s="235" t="s">
        <v>169</v>
      </c>
      <c r="E738" s="236" t="s">
        <v>1167</v>
      </c>
      <c r="F738" s="237" t="s">
        <v>1168</v>
      </c>
      <c r="G738" s="238" t="s">
        <v>249</v>
      </c>
      <c r="H738" s="239">
        <v>1</v>
      </c>
      <c r="I738" s="240"/>
      <c r="J738" s="241">
        <f>ROUND(I738*H738,2)</f>
        <v>0</v>
      </c>
      <c r="K738" s="242"/>
      <c r="L738" s="45"/>
      <c r="M738" s="308" t="s">
        <v>1</v>
      </c>
      <c r="N738" s="309" t="s">
        <v>42</v>
      </c>
      <c r="O738" s="310"/>
      <c r="P738" s="311">
        <f>O738*H738</f>
        <v>0</v>
      </c>
      <c r="Q738" s="311">
        <v>0</v>
      </c>
      <c r="R738" s="311">
        <f>Q738*H738</f>
        <v>0</v>
      </c>
      <c r="S738" s="311">
        <v>0</v>
      </c>
      <c r="T738" s="312">
        <f>S738*H738</f>
        <v>0</v>
      </c>
      <c r="U738" s="39"/>
      <c r="V738" s="39"/>
      <c r="W738" s="39"/>
      <c r="X738" s="39"/>
      <c r="Y738" s="39"/>
      <c r="Z738" s="39"/>
      <c r="AA738" s="39"/>
      <c r="AB738" s="39"/>
      <c r="AC738" s="39"/>
      <c r="AD738" s="39"/>
      <c r="AE738" s="39"/>
      <c r="AR738" s="247" t="s">
        <v>515</v>
      </c>
      <c r="AT738" s="247" t="s">
        <v>169</v>
      </c>
      <c r="AU738" s="247" t="s">
        <v>87</v>
      </c>
      <c r="AY738" s="18" t="s">
        <v>167</v>
      </c>
      <c r="BE738" s="248">
        <f>IF(N738="základní",J738,0)</f>
        <v>0</v>
      </c>
      <c r="BF738" s="248">
        <f>IF(N738="snížená",J738,0)</f>
        <v>0</v>
      </c>
      <c r="BG738" s="248">
        <f>IF(N738="zákl. přenesená",J738,0)</f>
        <v>0</v>
      </c>
      <c r="BH738" s="248">
        <f>IF(N738="sníž. přenesená",J738,0)</f>
        <v>0</v>
      </c>
      <c r="BI738" s="248">
        <f>IF(N738="nulová",J738,0)</f>
        <v>0</v>
      </c>
      <c r="BJ738" s="18" t="s">
        <v>85</v>
      </c>
      <c r="BK738" s="248">
        <f>ROUND(I738*H738,2)</f>
        <v>0</v>
      </c>
      <c r="BL738" s="18" t="s">
        <v>515</v>
      </c>
      <c r="BM738" s="247" t="s">
        <v>1169</v>
      </c>
    </row>
    <row r="739" s="2" customFormat="1" ht="6.96" customHeight="1">
      <c r="A739" s="39"/>
      <c r="B739" s="67"/>
      <c r="C739" s="68"/>
      <c r="D739" s="68"/>
      <c r="E739" s="68"/>
      <c r="F739" s="68"/>
      <c r="G739" s="68"/>
      <c r="H739" s="68"/>
      <c r="I739" s="68"/>
      <c r="J739" s="68"/>
      <c r="K739" s="68"/>
      <c r="L739" s="45"/>
      <c r="M739" s="39"/>
      <c r="O739" s="39"/>
      <c r="P739" s="39"/>
      <c r="Q739" s="39"/>
      <c r="R739" s="39"/>
      <c r="S739" s="39"/>
      <c r="T739" s="39"/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</row>
  </sheetData>
  <sheetProtection sheet="1" autoFilter="0" formatColumns="0" formatRows="0" objects="1" scenarios="1" spinCount="100000" saltValue="dkWtOdIbwtU8FAFO3jLcGdUXjMxrZ9JPylwOqTDz88mWcK4zoAZR8trSBzSfzbG8OGS0FMmhV7//fPNWCF8HSw==" hashValue="xWy1H6BiOSZOD20x6ZVywietF5CMQEYut3l4PUoq/sPXizADwFjK+aKbLadRL+nm8lineuhPzimeTDxxZVpHWw==" algorithmName="SHA-512" password="CC35"/>
  <autoFilter ref="C148:K738"/>
  <mergeCells count="14">
    <mergeCell ref="E7:H7"/>
    <mergeCell ref="E9:H9"/>
    <mergeCell ref="E18:H18"/>
    <mergeCell ref="E27:H27"/>
    <mergeCell ref="E85:H85"/>
    <mergeCell ref="E87:H87"/>
    <mergeCell ref="D123:F123"/>
    <mergeCell ref="D124:F124"/>
    <mergeCell ref="D125:F125"/>
    <mergeCell ref="D126:F126"/>
    <mergeCell ref="D127:F127"/>
    <mergeCell ref="E139:H139"/>
    <mergeCell ref="E141:H14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s="1" customFormat="1" ht="24.96" customHeight="1">
      <c r="B4" s="21"/>
      <c r="D4" s="139" t="s">
        <v>109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Nástavba budovy MŠ a SPC Demlova 28, Jihlava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30" customHeight="1">
      <c r="A9" s="39"/>
      <c r="B9" s="45"/>
      <c r="C9" s="39"/>
      <c r="D9" s="39"/>
      <c r="E9" s="143" t="s">
        <v>1170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2. 5. 2024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28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28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144" t="s">
        <v>112</v>
      </c>
      <c r="E30" s="39"/>
      <c r="F30" s="39"/>
      <c r="G30" s="39"/>
      <c r="H30" s="39"/>
      <c r="I30" s="39"/>
      <c r="J30" s="151">
        <f>J96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52" t="s">
        <v>113</v>
      </c>
      <c r="E31" s="39"/>
      <c r="F31" s="39"/>
      <c r="G31" s="39"/>
      <c r="H31" s="39"/>
      <c r="I31" s="39"/>
      <c r="J31" s="151">
        <f>J110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37</v>
      </c>
      <c r="E32" s="39"/>
      <c r="F32" s="39"/>
      <c r="G32" s="39"/>
      <c r="H32" s="39"/>
      <c r="I32" s="39"/>
      <c r="J32" s="154">
        <f>ROUND(J30 + J31,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0"/>
      <c r="E33" s="150"/>
      <c r="F33" s="150"/>
      <c r="G33" s="150"/>
      <c r="H33" s="150"/>
      <c r="I33" s="150"/>
      <c r="J33" s="150"/>
      <c r="K33" s="15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39</v>
      </c>
      <c r="G34" s="39"/>
      <c r="H34" s="39"/>
      <c r="I34" s="155" t="s">
        <v>38</v>
      </c>
      <c r="J34" s="155" t="s">
        <v>40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41</v>
      </c>
      <c r="E35" s="141" t="s">
        <v>42</v>
      </c>
      <c r="F35" s="157">
        <f>ROUND((SUM(BE110:BE117) + SUM(BE137:BE257)),  2)</f>
        <v>0</v>
      </c>
      <c r="G35" s="39"/>
      <c r="H35" s="39"/>
      <c r="I35" s="158">
        <v>0.20999999999999999</v>
      </c>
      <c r="J35" s="157">
        <f>ROUND(((SUM(BE110:BE117) + SUM(BE137:BE257))*I35),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1" t="s">
        <v>43</v>
      </c>
      <c r="F36" s="157">
        <f>ROUND((SUM(BF110:BF117) + SUM(BF137:BF257)),  2)</f>
        <v>0</v>
      </c>
      <c r="G36" s="39"/>
      <c r="H36" s="39"/>
      <c r="I36" s="158">
        <v>0.12</v>
      </c>
      <c r="J36" s="157">
        <f>ROUND(((SUM(BF110:BF117) + SUM(BF137:BF257))*I36),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44</v>
      </c>
      <c r="F37" s="157">
        <f>ROUND((SUM(BG110:BG117) + SUM(BG137:BG257)),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1" t="s">
        <v>45</v>
      </c>
      <c r="F38" s="157">
        <f>ROUND((SUM(BH110:BH117) + SUM(BH137:BH257)),  2)</f>
        <v>0</v>
      </c>
      <c r="G38" s="39"/>
      <c r="H38" s="39"/>
      <c r="I38" s="158">
        <v>0.12</v>
      </c>
      <c r="J38" s="157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1" t="s">
        <v>46</v>
      </c>
      <c r="F39" s="157">
        <f>ROUND((SUM(BI110:BI117) + SUM(BI137:BI257)),  2)</f>
        <v>0</v>
      </c>
      <c r="G39" s="39"/>
      <c r="H39" s="39"/>
      <c r="I39" s="158">
        <v>0</v>
      </c>
      <c r="J39" s="157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47</v>
      </c>
      <c r="E41" s="161"/>
      <c r="F41" s="161"/>
      <c r="G41" s="162" t="s">
        <v>48</v>
      </c>
      <c r="H41" s="163" t="s">
        <v>49</v>
      </c>
      <c r="I41" s="161"/>
      <c r="J41" s="164">
        <f>SUM(J32:J39)</f>
        <v>0</v>
      </c>
      <c r="K41" s="165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6" t="s">
        <v>50</v>
      </c>
      <c r="E50" s="167"/>
      <c r="F50" s="167"/>
      <c r="G50" s="166" t="s">
        <v>51</v>
      </c>
      <c r="H50" s="167"/>
      <c r="I50" s="167"/>
      <c r="J50" s="167"/>
      <c r="K50" s="167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8" t="s">
        <v>52</v>
      </c>
      <c r="E61" s="169"/>
      <c r="F61" s="170" t="s">
        <v>53</v>
      </c>
      <c r="G61" s="168" t="s">
        <v>52</v>
      </c>
      <c r="H61" s="169"/>
      <c r="I61" s="169"/>
      <c r="J61" s="171" t="s">
        <v>53</v>
      </c>
      <c r="K61" s="169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6" t="s">
        <v>54</v>
      </c>
      <c r="E65" s="172"/>
      <c r="F65" s="172"/>
      <c r="G65" s="166" t="s">
        <v>55</v>
      </c>
      <c r="H65" s="172"/>
      <c r="I65" s="172"/>
      <c r="J65" s="172"/>
      <c r="K65" s="17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8" t="s">
        <v>52</v>
      </c>
      <c r="E76" s="169"/>
      <c r="F76" s="170" t="s">
        <v>53</v>
      </c>
      <c r="G76" s="168" t="s">
        <v>52</v>
      </c>
      <c r="H76" s="169"/>
      <c r="I76" s="169"/>
      <c r="J76" s="171" t="s">
        <v>53</v>
      </c>
      <c r="K76" s="169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7" t="str">
        <f>E7</f>
        <v>Nástavba budovy MŠ a SPC Demlova 28, Jihlava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30" customHeight="1">
      <c r="A87" s="39"/>
      <c r="B87" s="40"/>
      <c r="C87" s="41"/>
      <c r="D87" s="41"/>
      <c r="E87" s="77" t="str">
        <f>E9</f>
        <v>SO 01.1 - Stavební část - zateplení stáv 1NP - nezpůsobilé výdaje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k. ú. Jihlava</v>
      </c>
      <c r="G89" s="41"/>
      <c r="H89" s="41"/>
      <c r="I89" s="33" t="s">
        <v>22</v>
      </c>
      <c r="J89" s="80" t="str">
        <f>IF(J12="","",J12)</f>
        <v>2. 5. 2024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Statutární město Jihlava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8" t="s">
        <v>115</v>
      </c>
      <c r="D94" s="179"/>
      <c r="E94" s="179"/>
      <c r="F94" s="179"/>
      <c r="G94" s="179"/>
      <c r="H94" s="179"/>
      <c r="I94" s="179"/>
      <c r="J94" s="180" t="s">
        <v>116</v>
      </c>
      <c r="K94" s="179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1" t="s">
        <v>117</v>
      </c>
      <c r="D96" s="41"/>
      <c r="E96" s="41"/>
      <c r="F96" s="41"/>
      <c r="G96" s="41"/>
      <c r="H96" s="41"/>
      <c r="I96" s="41"/>
      <c r="J96" s="111">
        <f>J137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118</v>
      </c>
    </row>
    <row r="97" s="9" customFormat="1" ht="24.96" customHeight="1">
      <c r="A97" s="9"/>
      <c r="B97" s="182"/>
      <c r="C97" s="183"/>
      <c r="D97" s="184" t="s">
        <v>119</v>
      </c>
      <c r="E97" s="185"/>
      <c r="F97" s="185"/>
      <c r="G97" s="185"/>
      <c r="H97" s="185"/>
      <c r="I97" s="185"/>
      <c r="J97" s="186">
        <f>J138</f>
        <v>0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8"/>
      <c r="C98" s="189"/>
      <c r="D98" s="190" t="s">
        <v>120</v>
      </c>
      <c r="E98" s="191"/>
      <c r="F98" s="191"/>
      <c r="G98" s="191"/>
      <c r="H98" s="191"/>
      <c r="I98" s="191"/>
      <c r="J98" s="192">
        <f>J139</f>
        <v>0</v>
      </c>
      <c r="K98" s="189"/>
      <c r="L98" s="19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8"/>
      <c r="C99" s="189"/>
      <c r="D99" s="190" t="s">
        <v>121</v>
      </c>
      <c r="E99" s="191"/>
      <c r="F99" s="191"/>
      <c r="G99" s="191"/>
      <c r="H99" s="191"/>
      <c r="I99" s="191"/>
      <c r="J99" s="192">
        <f>J151</f>
        <v>0</v>
      </c>
      <c r="K99" s="189"/>
      <c r="L99" s="19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8"/>
      <c r="C100" s="189"/>
      <c r="D100" s="190" t="s">
        <v>124</v>
      </c>
      <c r="E100" s="191"/>
      <c r="F100" s="191"/>
      <c r="G100" s="191"/>
      <c r="H100" s="191"/>
      <c r="I100" s="191"/>
      <c r="J100" s="192">
        <f>J159</f>
        <v>0</v>
      </c>
      <c r="K100" s="189"/>
      <c r="L100" s="19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8"/>
      <c r="C101" s="189"/>
      <c r="D101" s="190" t="s">
        <v>125</v>
      </c>
      <c r="E101" s="191"/>
      <c r="F101" s="191"/>
      <c r="G101" s="191"/>
      <c r="H101" s="191"/>
      <c r="I101" s="191"/>
      <c r="J101" s="192">
        <f>J220</f>
        <v>0</v>
      </c>
      <c r="K101" s="189"/>
      <c r="L101" s="19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8"/>
      <c r="C102" s="189"/>
      <c r="D102" s="190" t="s">
        <v>126</v>
      </c>
      <c r="E102" s="191"/>
      <c r="F102" s="191"/>
      <c r="G102" s="191"/>
      <c r="H102" s="191"/>
      <c r="I102" s="191"/>
      <c r="J102" s="192">
        <f>J222</f>
        <v>0</v>
      </c>
      <c r="K102" s="189"/>
      <c r="L102" s="19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8"/>
      <c r="C103" s="189"/>
      <c r="D103" s="190" t="s">
        <v>127</v>
      </c>
      <c r="E103" s="191"/>
      <c r="F103" s="191"/>
      <c r="G103" s="191"/>
      <c r="H103" s="191"/>
      <c r="I103" s="191"/>
      <c r="J103" s="192">
        <f>J224</f>
        <v>0</v>
      </c>
      <c r="K103" s="189"/>
      <c r="L103" s="19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2"/>
      <c r="C104" s="183"/>
      <c r="D104" s="184" t="s">
        <v>128</v>
      </c>
      <c r="E104" s="185"/>
      <c r="F104" s="185"/>
      <c r="G104" s="185"/>
      <c r="H104" s="185"/>
      <c r="I104" s="185"/>
      <c r="J104" s="186">
        <f>J232</f>
        <v>0</v>
      </c>
      <c r="K104" s="183"/>
      <c r="L104" s="187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8"/>
      <c r="C105" s="189"/>
      <c r="D105" s="190" t="s">
        <v>129</v>
      </c>
      <c r="E105" s="191"/>
      <c r="F105" s="191"/>
      <c r="G105" s="191"/>
      <c r="H105" s="191"/>
      <c r="I105" s="191"/>
      <c r="J105" s="192">
        <f>J233</f>
        <v>0</v>
      </c>
      <c r="K105" s="189"/>
      <c r="L105" s="19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8"/>
      <c r="C106" s="189"/>
      <c r="D106" s="190" t="s">
        <v>133</v>
      </c>
      <c r="E106" s="191"/>
      <c r="F106" s="191"/>
      <c r="G106" s="191"/>
      <c r="H106" s="191"/>
      <c r="I106" s="191"/>
      <c r="J106" s="192">
        <f>J239</f>
        <v>0</v>
      </c>
      <c r="K106" s="189"/>
      <c r="L106" s="19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8"/>
      <c r="C107" s="189"/>
      <c r="D107" s="190" t="s">
        <v>134</v>
      </c>
      <c r="E107" s="191"/>
      <c r="F107" s="191"/>
      <c r="G107" s="191"/>
      <c r="H107" s="191"/>
      <c r="I107" s="191"/>
      <c r="J107" s="192">
        <f>J246</f>
        <v>0</v>
      </c>
      <c r="K107" s="189"/>
      <c r="L107" s="19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9.28" customHeight="1">
      <c r="A110" s="39"/>
      <c r="B110" s="40"/>
      <c r="C110" s="181" t="s">
        <v>142</v>
      </c>
      <c r="D110" s="41"/>
      <c r="E110" s="41"/>
      <c r="F110" s="41"/>
      <c r="G110" s="41"/>
      <c r="H110" s="41"/>
      <c r="I110" s="41"/>
      <c r="J110" s="194">
        <f>ROUND(J111 + J112 + J113 + J114 + J115 + J116,2)</f>
        <v>0</v>
      </c>
      <c r="K110" s="41"/>
      <c r="L110" s="64"/>
      <c r="N110" s="195" t="s">
        <v>41</v>
      </c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8" customHeight="1">
      <c r="A111" s="39"/>
      <c r="B111" s="40"/>
      <c r="C111" s="41"/>
      <c r="D111" s="196" t="s">
        <v>143</v>
      </c>
      <c r="E111" s="197"/>
      <c r="F111" s="197"/>
      <c r="G111" s="41"/>
      <c r="H111" s="41"/>
      <c r="I111" s="41"/>
      <c r="J111" s="198">
        <v>0</v>
      </c>
      <c r="K111" s="41"/>
      <c r="L111" s="199"/>
      <c r="M111" s="200"/>
      <c r="N111" s="201" t="s">
        <v>42</v>
      </c>
      <c r="O111" s="200"/>
      <c r="P111" s="200"/>
      <c r="Q111" s="200"/>
      <c r="R111" s="200"/>
      <c r="S111" s="202"/>
      <c r="T111" s="202"/>
      <c r="U111" s="202"/>
      <c r="V111" s="202"/>
      <c r="W111" s="202"/>
      <c r="X111" s="202"/>
      <c r="Y111" s="202"/>
      <c r="Z111" s="202"/>
      <c r="AA111" s="202"/>
      <c r="AB111" s="202"/>
      <c r="AC111" s="202"/>
      <c r="AD111" s="202"/>
      <c r="AE111" s="202"/>
      <c r="AF111" s="200"/>
      <c r="AG111" s="200"/>
      <c r="AH111" s="200"/>
      <c r="AI111" s="200"/>
      <c r="AJ111" s="200"/>
      <c r="AK111" s="200"/>
      <c r="AL111" s="200"/>
      <c r="AM111" s="200"/>
      <c r="AN111" s="200"/>
      <c r="AO111" s="200"/>
      <c r="AP111" s="200"/>
      <c r="AQ111" s="200"/>
      <c r="AR111" s="200"/>
      <c r="AS111" s="200"/>
      <c r="AT111" s="200"/>
      <c r="AU111" s="200"/>
      <c r="AV111" s="200"/>
      <c r="AW111" s="200"/>
      <c r="AX111" s="200"/>
      <c r="AY111" s="203" t="s">
        <v>144</v>
      </c>
      <c r="AZ111" s="200"/>
      <c r="BA111" s="200"/>
      <c r="BB111" s="200"/>
      <c r="BC111" s="200"/>
      <c r="BD111" s="200"/>
      <c r="BE111" s="204">
        <f>IF(N111="základní",J111,0)</f>
        <v>0</v>
      </c>
      <c r="BF111" s="204">
        <f>IF(N111="snížená",J111,0)</f>
        <v>0</v>
      </c>
      <c r="BG111" s="204">
        <f>IF(N111="zákl. přenesená",J111,0)</f>
        <v>0</v>
      </c>
      <c r="BH111" s="204">
        <f>IF(N111="sníž. přenesená",J111,0)</f>
        <v>0</v>
      </c>
      <c r="BI111" s="204">
        <f>IF(N111="nulová",J111,0)</f>
        <v>0</v>
      </c>
      <c r="BJ111" s="203" t="s">
        <v>85</v>
      </c>
      <c r="BK111" s="200"/>
      <c r="BL111" s="200"/>
      <c r="BM111" s="200"/>
    </row>
    <row r="112" s="2" customFormat="1" ht="18" customHeight="1">
      <c r="A112" s="39"/>
      <c r="B112" s="40"/>
      <c r="C112" s="41"/>
      <c r="D112" s="196" t="s">
        <v>145</v>
      </c>
      <c r="E112" s="197"/>
      <c r="F112" s="197"/>
      <c r="G112" s="41"/>
      <c r="H112" s="41"/>
      <c r="I112" s="41"/>
      <c r="J112" s="198">
        <v>0</v>
      </c>
      <c r="K112" s="41"/>
      <c r="L112" s="199"/>
      <c r="M112" s="200"/>
      <c r="N112" s="201" t="s">
        <v>42</v>
      </c>
      <c r="O112" s="200"/>
      <c r="P112" s="200"/>
      <c r="Q112" s="200"/>
      <c r="R112" s="200"/>
      <c r="S112" s="202"/>
      <c r="T112" s="202"/>
      <c r="U112" s="202"/>
      <c r="V112" s="202"/>
      <c r="W112" s="202"/>
      <c r="X112" s="202"/>
      <c r="Y112" s="202"/>
      <c r="Z112" s="202"/>
      <c r="AA112" s="202"/>
      <c r="AB112" s="202"/>
      <c r="AC112" s="202"/>
      <c r="AD112" s="202"/>
      <c r="AE112" s="202"/>
      <c r="AF112" s="200"/>
      <c r="AG112" s="200"/>
      <c r="AH112" s="200"/>
      <c r="AI112" s="200"/>
      <c r="AJ112" s="200"/>
      <c r="AK112" s="200"/>
      <c r="AL112" s="200"/>
      <c r="AM112" s="200"/>
      <c r="AN112" s="200"/>
      <c r="AO112" s="200"/>
      <c r="AP112" s="200"/>
      <c r="AQ112" s="200"/>
      <c r="AR112" s="200"/>
      <c r="AS112" s="200"/>
      <c r="AT112" s="200"/>
      <c r="AU112" s="200"/>
      <c r="AV112" s="200"/>
      <c r="AW112" s="200"/>
      <c r="AX112" s="200"/>
      <c r="AY112" s="203" t="s">
        <v>144</v>
      </c>
      <c r="AZ112" s="200"/>
      <c r="BA112" s="200"/>
      <c r="BB112" s="200"/>
      <c r="BC112" s="200"/>
      <c r="BD112" s="200"/>
      <c r="BE112" s="204">
        <f>IF(N112="základní",J112,0)</f>
        <v>0</v>
      </c>
      <c r="BF112" s="204">
        <f>IF(N112="snížená",J112,0)</f>
        <v>0</v>
      </c>
      <c r="BG112" s="204">
        <f>IF(N112="zákl. přenesená",J112,0)</f>
        <v>0</v>
      </c>
      <c r="BH112" s="204">
        <f>IF(N112="sníž. přenesená",J112,0)</f>
        <v>0</v>
      </c>
      <c r="BI112" s="204">
        <f>IF(N112="nulová",J112,0)</f>
        <v>0</v>
      </c>
      <c r="BJ112" s="203" t="s">
        <v>85</v>
      </c>
      <c r="BK112" s="200"/>
      <c r="BL112" s="200"/>
      <c r="BM112" s="200"/>
    </row>
    <row r="113" s="2" customFormat="1" ht="18" customHeight="1">
      <c r="A113" s="39"/>
      <c r="B113" s="40"/>
      <c r="C113" s="41"/>
      <c r="D113" s="196" t="s">
        <v>146</v>
      </c>
      <c r="E113" s="197"/>
      <c r="F113" s="197"/>
      <c r="G113" s="41"/>
      <c r="H113" s="41"/>
      <c r="I113" s="41"/>
      <c r="J113" s="198">
        <v>0</v>
      </c>
      <c r="K113" s="41"/>
      <c r="L113" s="199"/>
      <c r="M113" s="200"/>
      <c r="N113" s="201" t="s">
        <v>42</v>
      </c>
      <c r="O113" s="200"/>
      <c r="P113" s="200"/>
      <c r="Q113" s="200"/>
      <c r="R113" s="200"/>
      <c r="S113" s="202"/>
      <c r="T113" s="202"/>
      <c r="U113" s="202"/>
      <c r="V113" s="202"/>
      <c r="W113" s="202"/>
      <c r="X113" s="202"/>
      <c r="Y113" s="202"/>
      <c r="Z113" s="202"/>
      <c r="AA113" s="202"/>
      <c r="AB113" s="202"/>
      <c r="AC113" s="202"/>
      <c r="AD113" s="202"/>
      <c r="AE113" s="202"/>
      <c r="AF113" s="200"/>
      <c r="AG113" s="200"/>
      <c r="AH113" s="200"/>
      <c r="AI113" s="200"/>
      <c r="AJ113" s="200"/>
      <c r="AK113" s="200"/>
      <c r="AL113" s="200"/>
      <c r="AM113" s="200"/>
      <c r="AN113" s="200"/>
      <c r="AO113" s="200"/>
      <c r="AP113" s="200"/>
      <c r="AQ113" s="200"/>
      <c r="AR113" s="200"/>
      <c r="AS113" s="200"/>
      <c r="AT113" s="200"/>
      <c r="AU113" s="200"/>
      <c r="AV113" s="200"/>
      <c r="AW113" s="200"/>
      <c r="AX113" s="200"/>
      <c r="AY113" s="203" t="s">
        <v>144</v>
      </c>
      <c r="AZ113" s="200"/>
      <c r="BA113" s="200"/>
      <c r="BB113" s="200"/>
      <c r="BC113" s="200"/>
      <c r="BD113" s="200"/>
      <c r="BE113" s="204">
        <f>IF(N113="základní",J113,0)</f>
        <v>0</v>
      </c>
      <c r="BF113" s="204">
        <f>IF(N113="snížená",J113,0)</f>
        <v>0</v>
      </c>
      <c r="BG113" s="204">
        <f>IF(N113="zákl. přenesená",J113,0)</f>
        <v>0</v>
      </c>
      <c r="BH113" s="204">
        <f>IF(N113="sníž. přenesená",J113,0)</f>
        <v>0</v>
      </c>
      <c r="BI113" s="204">
        <f>IF(N113="nulová",J113,0)</f>
        <v>0</v>
      </c>
      <c r="BJ113" s="203" t="s">
        <v>85</v>
      </c>
      <c r="BK113" s="200"/>
      <c r="BL113" s="200"/>
      <c r="BM113" s="200"/>
    </row>
    <row r="114" s="2" customFormat="1" ht="18" customHeight="1">
      <c r="A114" s="39"/>
      <c r="B114" s="40"/>
      <c r="C114" s="41"/>
      <c r="D114" s="196" t="s">
        <v>147</v>
      </c>
      <c r="E114" s="197"/>
      <c r="F114" s="197"/>
      <c r="G114" s="41"/>
      <c r="H114" s="41"/>
      <c r="I114" s="41"/>
      <c r="J114" s="198">
        <v>0</v>
      </c>
      <c r="K114" s="41"/>
      <c r="L114" s="199"/>
      <c r="M114" s="200"/>
      <c r="N114" s="201" t="s">
        <v>42</v>
      </c>
      <c r="O114" s="200"/>
      <c r="P114" s="200"/>
      <c r="Q114" s="200"/>
      <c r="R114" s="200"/>
      <c r="S114" s="202"/>
      <c r="T114" s="202"/>
      <c r="U114" s="202"/>
      <c r="V114" s="202"/>
      <c r="W114" s="202"/>
      <c r="X114" s="202"/>
      <c r="Y114" s="202"/>
      <c r="Z114" s="202"/>
      <c r="AA114" s="202"/>
      <c r="AB114" s="202"/>
      <c r="AC114" s="202"/>
      <c r="AD114" s="202"/>
      <c r="AE114" s="202"/>
      <c r="AF114" s="200"/>
      <c r="AG114" s="200"/>
      <c r="AH114" s="200"/>
      <c r="AI114" s="200"/>
      <c r="AJ114" s="200"/>
      <c r="AK114" s="200"/>
      <c r="AL114" s="200"/>
      <c r="AM114" s="200"/>
      <c r="AN114" s="200"/>
      <c r="AO114" s="200"/>
      <c r="AP114" s="200"/>
      <c r="AQ114" s="200"/>
      <c r="AR114" s="200"/>
      <c r="AS114" s="200"/>
      <c r="AT114" s="200"/>
      <c r="AU114" s="200"/>
      <c r="AV114" s="200"/>
      <c r="AW114" s="200"/>
      <c r="AX114" s="200"/>
      <c r="AY114" s="203" t="s">
        <v>144</v>
      </c>
      <c r="AZ114" s="200"/>
      <c r="BA114" s="200"/>
      <c r="BB114" s="200"/>
      <c r="BC114" s="200"/>
      <c r="BD114" s="200"/>
      <c r="BE114" s="204">
        <f>IF(N114="základní",J114,0)</f>
        <v>0</v>
      </c>
      <c r="BF114" s="204">
        <f>IF(N114="snížená",J114,0)</f>
        <v>0</v>
      </c>
      <c r="BG114" s="204">
        <f>IF(N114="zákl. přenesená",J114,0)</f>
        <v>0</v>
      </c>
      <c r="BH114" s="204">
        <f>IF(N114="sníž. přenesená",J114,0)</f>
        <v>0</v>
      </c>
      <c r="BI114" s="204">
        <f>IF(N114="nulová",J114,0)</f>
        <v>0</v>
      </c>
      <c r="BJ114" s="203" t="s">
        <v>85</v>
      </c>
      <c r="BK114" s="200"/>
      <c r="BL114" s="200"/>
      <c r="BM114" s="200"/>
    </row>
    <row r="115" s="2" customFormat="1" ht="18" customHeight="1">
      <c r="A115" s="39"/>
      <c r="B115" s="40"/>
      <c r="C115" s="41"/>
      <c r="D115" s="196" t="s">
        <v>148</v>
      </c>
      <c r="E115" s="197"/>
      <c r="F115" s="197"/>
      <c r="G115" s="41"/>
      <c r="H115" s="41"/>
      <c r="I115" s="41"/>
      <c r="J115" s="198">
        <v>0</v>
      </c>
      <c r="K115" s="41"/>
      <c r="L115" s="199"/>
      <c r="M115" s="200"/>
      <c r="N115" s="201" t="s">
        <v>42</v>
      </c>
      <c r="O115" s="200"/>
      <c r="P115" s="200"/>
      <c r="Q115" s="200"/>
      <c r="R115" s="200"/>
      <c r="S115" s="202"/>
      <c r="T115" s="202"/>
      <c r="U115" s="202"/>
      <c r="V115" s="202"/>
      <c r="W115" s="202"/>
      <c r="X115" s="202"/>
      <c r="Y115" s="202"/>
      <c r="Z115" s="202"/>
      <c r="AA115" s="202"/>
      <c r="AB115" s="202"/>
      <c r="AC115" s="202"/>
      <c r="AD115" s="202"/>
      <c r="AE115" s="202"/>
      <c r="AF115" s="200"/>
      <c r="AG115" s="200"/>
      <c r="AH115" s="200"/>
      <c r="AI115" s="200"/>
      <c r="AJ115" s="200"/>
      <c r="AK115" s="200"/>
      <c r="AL115" s="200"/>
      <c r="AM115" s="200"/>
      <c r="AN115" s="200"/>
      <c r="AO115" s="200"/>
      <c r="AP115" s="200"/>
      <c r="AQ115" s="200"/>
      <c r="AR115" s="200"/>
      <c r="AS115" s="200"/>
      <c r="AT115" s="200"/>
      <c r="AU115" s="200"/>
      <c r="AV115" s="200"/>
      <c r="AW115" s="200"/>
      <c r="AX115" s="200"/>
      <c r="AY115" s="203" t="s">
        <v>144</v>
      </c>
      <c r="AZ115" s="200"/>
      <c r="BA115" s="200"/>
      <c r="BB115" s="200"/>
      <c r="BC115" s="200"/>
      <c r="BD115" s="200"/>
      <c r="BE115" s="204">
        <f>IF(N115="základní",J115,0)</f>
        <v>0</v>
      </c>
      <c r="BF115" s="204">
        <f>IF(N115="snížená",J115,0)</f>
        <v>0</v>
      </c>
      <c r="BG115" s="204">
        <f>IF(N115="zákl. přenesená",J115,0)</f>
        <v>0</v>
      </c>
      <c r="BH115" s="204">
        <f>IF(N115="sníž. přenesená",J115,0)</f>
        <v>0</v>
      </c>
      <c r="BI115" s="204">
        <f>IF(N115="nulová",J115,0)</f>
        <v>0</v>
      </c>
      <c r="BJ115" s="203" t="s">
        <v>85</v>
      </c>
      <c r="BK115" s="200"/>
      <c r="BL115" s="200"/>
      <c r="BM115" s="200"/>
    </row>
    <row r="116" s="2" customFormat="1" ht="18" customHeight="1">
      <c r="A116" s="39"/>
      <c r="B116" s="40"/>
      <c r="C116" s="41"/>
      <c r="D116" s="197" t="s">
        <v>149</v>
      </c>
      <c r="E116" s="41"/>
      <c r="F116" s="41"/>
      <c r="G116" s="41"/>
      <c r="H116" s="41"/>
      <c r="I116" s="41"/>
      <c r="J116" s="198">
        <f>ROUND(J30*T116,2)</f>
        <v>0</v>
      </c>
      <c r="K116" s="41"/>
      <c r="L116" s="199"/>
      <c r="M116" s="200"/>
      <c r="N116" s="201" t="s">
        <v>42</v>
      </c>
      <c r="O116" s="200"/>
      <c r="P116" s="200"/>
      <c r="Q116" s="200"/>
      <c r="R116" s="200"/>
      <c r="S116" s="202"/>
      <c r="T116" s="202"/>
      <c r="U116" s="202"/>
      <c r="V116" s="202"/>
      <c r="W116" s="202"/>
      <c r="X116" s="202"/>
      <c r="Y116" s="202"/>
      <c r="Z116" s="202"/>
      <c r="AA116" s="202"/>
      <c r="AB116" s="202"/>
      <c r="AC116" s="202"/>
      <c r="AD116" s="202"/>
      <c r="AE116" s="202"/>
      <c r="AF116" s="200"/>
      <c r="AG116" s="200"/>
      <c r="AH116" s="200"/>
      <c r="AI116" s="200"/>
      <c r="AJ116" s="200"/>
      <c r="AK116" s="200"/>
      <c r="AL116" s="200"/>
      <c r="AM116" s="200"/>
      <c r="AN116" s="200"/>
      <c r="AO116" s="200"/>
      <c r="AP116" s="200"/>
      <c r="AQ116" s="200"/>
      <c r="AR116" s="200"/>
      <c r="AS116" s="200"/>
      <c r="AT116" s="200"/>
      <c r="AU116" s="200"/>
      <c r="AV116" s="200"/>
      <c r="AW116" s="200"/>
      <c r="AX116" s="200"/>
      <c r="AY116" s="203" t="s">
        <v>150</v>
      </c>
      <c r="AZ116" s="200"/>
      <c r="BA116" s="200"/>
      <c r="BB116" s="200"/>
      <c r="BC116" s="200"/>
      <c r="BD116" s="200"/>
      <c r="BE116" s="204">
        <f>IF(N116="základní",J116,0)</f>
        <v>0</v>
      </c>
      <c r="BF116" s="204">
        <f>IF(N116="snížená",J116,0)</f>
        <v>0</v>
      </c>
      <c r="BG116" s="204">
        <f>IF(N116="zákl. přenesená",J116,0)</f>
        <v>0</v>
      </c>
      <c r="BH116" s="204">
        <f>IF(N116="sníž. přenesená",J116,0)</f>
        <v>0</v>
      </c>
      <c r="BI116" s="204">
        <f>IF(N116="nulová",J116,0)</f>
        <v>0</v>
      </c>
      <c r="BJ116" s="203" t="s">
        <v>85</v>
      </c>
      <c r="BK116" s="200"/>
      <c r="BL116" s="200"/>
      <c r="BM116" s="200"/>
    </row>
    <row r="117" s="2" customForma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9.28" customHeight="1">
      <c r="A118" s="39"/>
      <c r="B118" s="40"/>
      <c r="C118" s="205" t="s">
        <v>151</v>
      </c>
      <c r="D118" s="179"/>
      <c r="E118" s="179"/>
      <c r="F118" s="179"/>
      <c r="G118" s="179"/>
      <c r="H118" s="179"/>
      <c r="I118" s="179"/>
      <c r="J118" s="206">
        <f>ROUND(J96+J110,2)</f>
        <v>0</v>
      </c>
      <c r="K118" s="179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67"/>
      <c r="C119" s="68"/>
      <c r="D119" s="68"/>
      <c r="E119" s="68"/>
      <c r="F119" s="68"/>
      <c r="G119" s="68"/>
      <c r="H119" s="68"/>
      <c r="I119" s="68"/>
      <c r="J119" s="68"/>
      <c r="K119" s="68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3" s="2" customFormat="1" ht="6.96" customHeight="1">
      <c r="A123" s="39"/>
      <c r="B123" s="69"/>
      <c r="C123" s="70"/>
      <c r="D123" s="70"/>
      <c r="E123" s="70"/>
      <c r="F123" s="70"/>
      <c r="G123" s="70"/>
      <c r="H123" s="70"/>
      <c r="I123" s="70"/>
      <c r="J123" s="70"/>
      <c r="K123" s="70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24.96" customHeight="1">
      <c r="A124" s="39"/>
      <c r="B124" s="40"/>
      <c r="C124" s="24" t="s">
        <v>152</v>
      </c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16</v>
      </c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6.5" customHeight="1">
      <c r="A127" s="39"/>
      <c r="B127" s="40"/>
      <c r="C127" s="41"/>
      <c r="D127" s="41"/>
      <c r="E127" s="177" t="str">
        <f>E7</f>
        <v>Nástavba budovy MŠ a SPC Demlova 28, Jihlava</v>
      </c>
      <c r="F127" s="33"/>
      <c r="G127" s="33"/>
      <c r="H127" s="33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110</v>
      </c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30" customHeight="1">
      <c r="A129" s="39"/>
      <c r="B129" s="40"/>
      <c r="C129" s="41"/>
      <c r="D129" s="41"/>
      <c r="E129" s="77" t="str">
        <f>E9</f>
        <v>SO 01.1 - Stavební část - zateplení stáv 1NP - nezpůsobilé výdaje</v>
      </c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2" customHeight="1">
      <c r="A131" s="39"/>
      <c r="B131" s="40"/>
      <c r="C131" s="33" t="s">
        <v>20</v>
      </c>
      <c r="D131" s="41"/>
      <c r="E131" s="41"/>
      <c r="F131" s="28" t="str">
        <f>F12</f>
        <v>k. ú. Jihlava</v>
      </c>
      <c r="G131" s="41"/>
      <c r="H131" s="41"/>
      <c r="I131" s="33" t="s">
        <v>22</v>
      </c>
      <c r="J131" s="80" t="str">
        <f>IF(J12="","",J12)</f>
        <v>2. 5. 2024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6.96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5.15" customHeight="1">
      <c r="A133" s="39"/>
      <c r="B133" s="40"/>
      <c r="C133" s="33" t="s">
        <v>24</v>
      </c>
      <c r="D133" s="41"/>
      <c r="E133" s="41"/>
      <c r="F133" s="28" t="str">
        <f>E15</f>
        <v>Statutární město Jihlava</v>
      </c>
      <c r="G133" s="41"/>
      <c r="H133" s="41"/>
      <c r="I133" s="33" t="s">
        <v>32</v>
      </c>
      <c r="J133" s="37" t="str">
        <f>E21</f>
        <v xml:space="preserve"> </v>
      </c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5.15" customHeight="1">
      <c r="A134" s="39"/>
      <c r="B134" s="40"/>
      <c r="C134" s="33" t="s">
        <v>30</v>
      </c>
      <c r="D134" s="41"/>
      <c r="E134" s="41"/>
      <c r="F134" s="28" t="str">
        <f>IF(E18="","",E18)</f>
        <v>Vyplň údaj</v>
      </c>
      <c r="G134" s="41"/>
      <c r="H134" s="41"/>
      <c r="I134" s="33" t="s">
        <v>35</v>
      </c>
      <c r="J134" s="37" t="str">
        <f>E24</f>
        <v xml:space="preserve"> </v>
      </c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0.32" customHeight="1">
      <c r="A135" s="39"/>
      <c r="B135" s="40"/>
      <c r="C135" s="41"/>
      <c r="D135" s="41"/>
      <c r="E135" s="41"/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11" customFormat="1" ht="29.28" customHeight="1">
      <c r="A136" s="207"/>
      <c r="B136" s="208"/>
      <c r="C136" s="209" t="s">
        <v>153</v>
      </c>
      <c r="D136" s="210" t="s">
        <v>62</v>
      </c>
      <c r="E136" s="210" t="s">
        <v>58</v>
      </c>
      <c r="F136" s="210" t="s">
        <v>59</v>
      </c>
      <c r="G136" s="210" t="s">
        <v>154</v>
      </c>
      <c r="H136" s="210" t="s">
        <v>155</v>
      </c>
      <c r="I136" s="210" t="s">
        <v>156</v>
      </c>
      <c r="J136" s="211" t="s">
        <v>116</v>
      </c>
      <c r="K136" s="212" t="s">
        <v>157</v>
      </c>
      <c r="L136" s="213"/>
      <c r="M136" s="101" t="s">
        <v>1</v>
      </c>
      <c r="N136" s="102" t="s">
        <v>41</v>
      </c>
      <c r="O136" s="102" t="s">
        <v>158</v>
      </c>
      <c r="P136" s="102" t="s">
        <v>159</v>
      </c>
      <c r="Q136" s="102" t="s">
        <v>160</v>
      </c>
      <c r="R136" s="102" t="s">
        <v>161</v>
      </c>
      <c r="S136" s="102" t="s">
        <v>162</v>
      </c>
      <c r="T136" s="103" t="s">
        <v>163</v>
      </c>
      <c r="U136" s="207"/>
      <c r="V136" s="207"/>
      <c r="W136" s="207"/>
      <c r="X136" s="207"/>
      <c r="Y136" s="207"/>
      <c r="Z136" s="207"/>
      <c r="AA136" s="207"/>
      <c r="AB136" s="207"/>
      <c r="AC136" s="207"/>
      <c r="AD136" s="207"/>
      <c r="AE136" s="207"/>
    </row>
    <row r="137" s="2" customFormat="1" ht="22.8" customHeight="1">
      <c r="A137" s="39"/>
      <c r="B137" s="40"/>
      <c r="C137" s="108" t="s">
        <v>164</v>
      </c>
      <c r="D137" s="41"/>
      <c r="E137" s="41"/>
      <c r="F137" s="41"/>
      <c r="G137" s="41"/>
      <c r="H137" s="41"/>
      <c r="I137" s="41"/>
      <c r="J137" s="214">
        <f>BK137</f>
        <v>0</v>
      </c>
      <c r="K137" s="41"/>
      <c r="L137" s="45"/>
      <c r="M137" s="104"/>
      <c r="N137" s="215"/>
      <c r="O137" s="105"/>
      <c r="P137" s="216">
        <f>P138+P232</f>
        <v>0</v>
      </c>
      <c r="Q137" s="105"/>
      <c r="R137" s="216">
        <f>R138+R232</f>
        <v>69.633065180000003</v>
      </c>
      <c r="S137" s="105"/>
      <c r="T137" s="217">
        <f>T138+T232</f>
        <v>2.9198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76</v>
      </c>
      <c r="AU137" s="18" t="s">
        <v>118</v>
      </c>
      <c r="BK137" s="218">
        <f>BK138+BK232</f>
        <v>0</v>
      </c>
    </row>
    <row r="138" s="12" customFormat="1" ht="25.92" customHeight="1">
      <c r="A138" s="12"/>
      <c r="B138" s="219"/>
      <c r="C138" s="220"/>
      <c r="D138" s="221" t="s">
        <v>76</v>
      </c>
      <c r="E138" s="222" t="s">
        <v>165</v>
      </c>
      <c r="F138" s="222" t="s">
        <v>166</v>
      </c>
      <c r="G138" s="220"/>
      <c r="H138" s="220"/>
      <c r="I138" s="223"/>
      <c r="J138" s="224">
        <f>BK138</f>
        <v>0</v>
      </c>
      <c r="K138" s="220"/>
      <c r="L138" s="225"/>
      <c r="M138" s="226"/>
      <c r="N138" s="227"/>
      <c r="O138" s="227"/>
      <c r="P138" s="228">
        <f>P139+P151+P159+P220+P222+P224</f>
        <v>0</v>
      </c>
      <c r="Q138" s="227"/>
      <c r="R138" s="228">
        <f>R139+R151+R159+R220+R222+R224</f>
        <v>69.471767180000001</v>
      </c>
      <c r="S138" s="227"/>
      <c r="T138" s="229">
        <f>T139+T151+T159+T220+T222+T224</f>
        <v>2.9198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30" t="s">
        <v>85</v>
      </c>
      <c r="AT138" s="231" t="s">
        <v>76</v>
      </c>
      <c r="AU138" s="231" t="s">
        <v>77</v>
      </c>
      <c r="AY138" s="230" t="s">
        <v>167</v>
      </c>
      <c r="BK138" s="232">
        <f>BK139+BK151+BK159+BK220+BK222+BK224</f>
        <v>0</v>
      </c>
    </row>
    <row r="139" s="12" customFormat="1" ht="22.8" customHeight="1">
      <c r="A139" s="12"/>
      <c r="B139" s="219"/>
      <c r="C139" s="220"/>
      <c r="D139" s="221" t="s">
        <v>76</v>
      </c>
      <c r="E139" s="233" t="s">
        <v>85</v>
      </c>
      <c r="F139" s="233" t="s">
        <v>168</v>
      </c>
      <c r="G139" s="220"/>
      <c r="H139" s="220"/>
      <c r="I139" s="223"/>
      <c r="J139" s="234">
        <f>BK139</f>
        <v>0</v>
      </c>
      <c r="K139" s="220"/>
      <c r="L139" s="225"/>
      <c r="M139" s="226"/>
      <c r="N139" s="227"/>
      <c r="O139" s="227"/>
      <c r="P139" s="228">
        <f>SUM(P140:P150)</f>
        <v>0</v>
      </c>
      <c r="Q139" s="227"/>
      <c r="R139" s="228">
        <f>SUM(R140:R150)</f>
        <v>45.337000000000003</v>
      </c>
      <c r="S139" s="227"/>
      <c r="T139" s="229">
        <f>SUM(T140:T150)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30" t="s">
        <v>85</v>
      </c>
      <c r="AT139" s="231" t="s">
        <v>76</v>
      </c>
      <c r="AU139" s="231" t="s">
        <v>85</v>
      </c>
      <c r="AY139" s="230" t="s">
        <v>167</v>
      </c>
      <c r="BK139" s="232">
        <f>SUM(BK140:BK150)</f>
        <v>0</v>
      </c>
    </row>
    <row r="140" s="2" customFormat="1" ht="33" customHeight="1">
      <c r="A140" s="39"/>
      <c r="B140" s="40"/>
      <c r="C140" s="235" t="s">
        <v>85</v>
      </c>
      <c r="D140" s="235" t="s">
        <v>169</v>
      </c>
      <c r="E140" s="236" t="s">
        <v>177</v>
      </c>
      <c r="F140" s="237" t="s">
        <v>178</v>
      </c>
      <c r="G140" s="238" t="s">
        <v>179</v>
      </c>
      <c r="H140" s="239">
        <v>32.993000000000002</v>
      </c>
      <c r="I140" s="240"/>
      <c r="J140" s="241">
        <f>ROUND(I140*H140,2)</f>
        <v>0</v>
      </c>
      <c r="K140" s="242"/>
      <c r="L140" s="45"/>
      <c r="M140" s="243" t="s">
        <v>1</v>
      </c>
      <c r="N140" s="244" t="s">
        <v>42</v>
      </c>
      <c r="O140" s="92"/>
      <c r="P140" s="245">
        <f>O140*H140</f>
        <v>0</v>
      </c>
      <c r="Q140" s="245">
        <v>0</v>
      </c>
      <c r="R140" s="245">
        <f>Q140*H140</f>
        <v>0</v>
      </c>
      <c r="S140" s="245">
        <v>0</v>
      </c>
      <c r="T140" s="246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7" t="s">
        <v>173</v>
      </c>
      <c r="AT140" s="247" t="s">
        <v>169</v>
      </c>
      <c r="AU140" s="247" t="s">
        <v>87</v>
      </c>
      <c r="AY140" s="18" t="s">
        <v>167</v>
      </c>
      <c r="BE140" s="248">
        <f>IF(N140="základní",J140,0)</f>
        <v>0</v>
      </c>
      <c r="BF140" s="248">
        <f>IF(N140="snížená",J140,0)</f>
        <v>0</v>
      </c>
      <c r="BG140" s="248">
        <f>IF(N140="zákl. přenesená",J140,0)</f>
        <v>0</v>
      </c>
      <c r="BH140" s="248">
        <f>IF(N140="sníž. přenesená",J140,0)</f>
        <v>0</v>
      </c>
      <c r="BI140" s="248">
        <f>IF(N140="nulová",J140,0)</f>
        <v>0</v>
      </c>
      <c r="BJ140" s="18" t="s">
        <v>85</v>
      </c>
      <c r="BK140" s="248">
        <f>ROUND(I140*H140,2)</f>
        <v>0</v>
      </c>
      <c r="BL140" s="18" t="s">
        <v>173</v>
      </c>
      <c r="BM140" s="247" t="s">
        <v>1171</v>
      </c>
    </row>
    <row r="141" s="13" customFormat="1">
      <c r="A141" s="13"/>
      <c r="B141" s="249"/>
      <c r="C141" s="250"/>
      <c r="D141" s="251" t="s">
        <v>175</v>
      </c>
      <c r="E141" s="252" t="s">
        <v>1</v>
      </c>
      <c r="F141" s="253" t="s">
        <v>1172</v>
      </c>
      <c r="G141" s="250"/>
      <c r="H141" s="254">
        <v>32.993000000000002</v>
      </c>
      <c r="I141" s="255"/>
      <c r="J141" s="250"/>
      <c r="K141" s="250"/>
      <c r="L141" s="256"/>
      <c r="M141" s="257"/>
      <c r="N141" s="258"/>
      <c r="O141" s="258"/>
      <c r="P141" s="258"/>
      <c r="Q141" s="258"/>
      <c r="R141" s="258"/>
      <c r="S141" s="258"/>
      <c r="T141" s="25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0" t="s">
        <v>175</v>
      </c>
      <c r="AU141" s="260" t="s">
        <v>87</v>
      </c>
      <c r="AV141" s="13" t="s">
        <v>87</v>
      </c>
      <c r="AW141" s="13" t="s">
        <v>34</v>
      </c>
      <c r="AX141" s="13" t="s">
        <v>77</v>
      </c>
      <c r="AY141" s="260" t="s">
        <v>167</v>
      </c>
    </row>
    <row r="142" s="14" customFormat="1">
      <c r="A142" s="14"/>
      <c r="B142" s="261"/>
      <c r="C142" s="262"/>
      <c r="D142" s="251" t="s">
        <v>175</v>
      </c>
      <c r="E142" s="263" t="s">
        <v>1</v>
      </c>
      <c r="F142" s="264" t="s">
        <v>187</v>
      </c>
      <c r="G142" s="262"/>
      <c r="H142" s="265">
        <v>32.993000000000002</v>
      </c>
      <c r="I142" s="266"/>
      <c r="J142" s="262"/>
      <c r="K142" s="262"/>
      <c r="L142" s="267"/>
      <c r="M142" s="268"/>
      <c r="N142" s="269"/>
      <c r="O142" s="269"/>
      <c r="P142" s="269"/>
      <c r="Q142" s="269"/>
      <c r="R142" s="269"/>
      <c r="S142" s="269"/>
      <c r="T142" s="27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1" t="s">
        <v>175</v>
      </c>
      <c r="AU142" s="271" t="s">
        <v>87</v>
      </c>
      <c r="AV142" s="14" t="s">
        <v>173</v>
      </c>
      <c r="AW142" s="14" t="s">
        <v>34</v>
      </c>
      <c r="AX142" s="14" t="s">
        <v>85</v>
      </c>
      <c r="AY142" s="271" t="s">
        <v>167</v>
      </c>
    </row>
    <row r="143" s="2" customFormat="1" ht="37.8" customHeight="1">
      <c r="A143" s="39"/>
      <c r="B143" s="40"/>
      <c r="C143" s="235" t="s">
        <v>87</v>
      </c>
      <c r="D143" s="235" t="s">
        <v>169</v>
      </c>
      <c r="E143" s="236" t="s">
        <v>189</v>
      </c>
      <c r="F143" s="237" t="s">
        <v>190</v>
      </c>
      <c r="G143" s="238" t="s">
        <v>179</v>
      </c>
      <c r="H143" s="239">
        <v>32.993000000000002</v>
      </c>
      <c r="I143" s="240"/>
      <c r="J143" s="241">
        <f>ROUND(I143*H143,2)</f>
        <v>0</v>
      </c>
      <c r="K143" s="242"/>
      <c r="L143" s="45"/>
      <c r="M143" s="243" t="s">
        <v>1</v>
      </c>
      <c r="N143" s="244" t="s">
        <v>42</v>
      </c>
      <c r="O143" s="92"/>
      <c r="P143" s="245">
        <f>O143*H143</f>
        <v>0</v>
      </c>
      <c r="Q143" s="245">
        <v>0</v>
      </c>
      <c r="R143" s="245">
        <f>Q143*H143</f>
        <v>0</v>
      </c>
      <c r="S143" s="245">
        <v>0</v>
      </c>
      <c r="T143" s="246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7" t="s">
        <v>173</v>
      </c>
      <c r="AT143" s="247" t="s">
        <v>169</v>
      </c>
      <c r="AU143" s="247" t="s">
        <v>87</v>
      </c>
      <c r="AY143" s="18" t="s">
        <v>167</v>
      </c>
      <c r="BE143" s="248">
        <f>IF(N143="základní",J143,0)</f>
        <v>0</v>
      </c>
      <c r="BF143" s="248">
        <f>IF(N143="snížená",J143,0)</f>
        <v>0</v>
      </c>
      <c r="BG143" s="248">
        <f>IF(N143="zákl. přenesená",J143,0)</f>
        <v>0</v>
      </c>
      <c r="BH143" s="248">
        <f>IF(N143="sníž. přenesená",J143,0)</f>
        <v>0</v>
      </c>
      <c r="BI143" s="248">
        <f>IF(N143="nulová",J143,0)</f>
        <v>0</v>
      </c>
      <c r="BJ143" s="18" t="s">
        <v>85</v>
      </c>
      <c r="BK143" s="248">
        <f>ROUND(I143*H143,2)</f>
        <v>0</v>
      </c>
      <c r="BL143" s="18" t="s">
        <v>173</v>
      </c>
      <c r="BM143" s="247" t="s">
        <v>1173</v>
      </c>
    </row>
    <row r="144" s="2" customFormat="1" ht="24.15" customHeight="1">
      <c r="A144" s="39"/>
      <c r="B144" s="40"/>
      <c r="C144" s="235" t="s">
        <v>188</v>
      </c>
      <c r="D144" s="235" t="s">
        <v>169</v>
      </c>
      <c r="E144" s="236" t="s">
        <v>192</v>
      </c>
      <c r="F144" s="237" t="s">
        <v>193</v>
      </c>
      <c r="G144" s="238" t="s">
        <v>179</v>
      </c>
      <c r="H144" s="239">
        <v>32.993000000000002</v>
      </c>
      <c r="I144" s="240"/>
      <c r="J144" s="241">
        <f>ROUND(I144*H144,2)</f>
        <v>0</v>
      </c>
      <c r="K144" s="242"/>
      <c r="L144" s="45"/>
      <c r="M144" s="243" t="s">
        <v>1</v>
      </c>
      <c r="N144" s="244" t="s">
        <v>42</v>
      </c>
      <c r="O144" s="92"/>
      <c r="P144" s="245">
        <f>O144*H144</f>
        <v>0</v>
      </c>
      <c r="Q144" s="245">
        <v>0</v>
      </c>
      <c r="R144" s="245">
        <f>Q144*H144</f>
        <v>0</v>
      </c>
      <c r="S144" s="245">
        <v>0</v>
      </c>
      <c r="T144" s="246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7" t="s">
        <v>173</v>
      </c>
      <c r="AT144" s="247" t="s">
        <v>169</v>
      </c>
      <c r="AU144" s="247" t="s">
        <v>87</v>
      </c>
      <c r="AY144" s="18" t="s">
        <v>167</v>
      </c>
      <c r="BE144" s="248">
        <f>IF(N144="základní",J144,0)</f>
        <v>0</v>
      </c>
      <c r="BF144" s="248">
        <f>IF(N144="snížená",J144,0)</f>
        <v>0</v>
      </c>
      <c r="BG144" s="248">
        <f>IF(N144="zákl. přenesená",J144,0)</f>
        <v>0</v>
      </c>
      <c r="BH144" s="248">
        <f>IF(N144="sníž. přenesená",J144,0)</f>
        <v>0</v>
      </c>
      <c r="BI144" s="248">
        <f>IF(N144="nulová",J144,0)</f>
        <v>0</v>
      </c>
      <c r="BJ144" s="18" t="s">
        <v>85</v>
      </c>
      <c r="BK144" s="248">
        <f>ROUND(I144*H144,2)</f>
        <v>0</v>
      </c>
      <c r="BL144" s="18" t="s">
        <v>173</v>
      </c>
      <c r="BM144" s="247" t="s">
        <v>1174</v>
      </c>
    </row>
    <row r="145" s="2" customFormat="1" ht="16.5" customHeight="1">
      <c r="A145" s="39"/>
      <c r="B145" s="40"/>
      <c r="C145" s="235" t="s">
        <v>173</v>
      </c>
      <c r="D145" s="235" t="s">
        <v>169</v>
      </c>
      <c r="E145" s="236" t="s">
        <v>202</v>
      </c>
      <c r="F145" s="237" t="s">
        <v>203</v>
      </c>
      <c r="G145" s="238" t="s">
        <v>179</v>
      </c>
      <c r="H145" s="239">
        <v>32.993000000000002</v>
      </c>
      <c r="I145" s="240"/>
      <c r="J145" s="241">
        <f>ROUND(I145*H145,2)</f>
        <v>0</v>
      </c>
      <c r="K145" s="242"/>
      <c r="L145" s="45"/>
      <c r="M145" s="243" t="s">
        <v>1</v>
      </c>
      <c r="N145" s="244" t="s">
        <v>42</v>
      </c>
      <c r="O145" s="92"/>
      <c r="P145" s="245">
        <f>O145*H145</f>
        <v>0</v>
      </c>
      <c r="Q145" s="245">
        <v>0</v>
      </c>
      <c r="R145" s="245">
        <f>Q145*H145</f>
        <v>0</v>
      </c>
      <c r="S145" s="245">
        <v>0</v>
      </c>
      <c r="T145" s="246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7" t="s">
        <v>173</v>
      </c>
      <c r="AT145" s="247" t="s">
        <v>169</v>
      </c>
      <c r="AU145" s="247" t="s">
        <v>87</v>
      </c>
      <c r="AY145" s="18" t="s">
        <v>167</v>
      </c>
      <c r="BE145" s="248">
        <f>IF(N145="základní",J145,0)</f>
        <v>0</v>
      </c>
      <c r="BF145" s="248">
        <f>IF(N145="snížená",J145,0)</f>
        <v>0</v>
      </c>
      <c r="BG145" s="248">
        <f>IF(N145="zákl. přenesená",J145,0)</f>
        <v>0</v>
      </c>
      <c r="BH145" s="248">
        <f>IF(N145="sníž. přenesená",J145,0)</f>
        <v>0</v>
      </c>
      <c r="BI145" s="248">
        <f>IF(N145="nulová",J145,0)</f>
        <v>0</v>
      </c>
      <c r="BJ145" s="18" t="s">
        <v>85</v>
      </c>
      <c r="BK145" s="248">
        <f>ROUND(I145*H145,2)</f>
        <v>0</v>
      </c>
      <c r="BL145" s="18" t="s">
        <v>173</v>
      </c>
      <c r="BM145" s="247" t="s">
        <v>1175</v>
      </c>
    </row>
    <row r="146" s="2" customFormat="1" ht="24.15" customHeight="1">
      <c r="A146" s="39"/>
      <c r="B146" s="40"/>
      <c r="C146" s="235" t="s">
        <v>195</v>
      </c>
      <c r="D146" s="235" t="s">
        <v>169</v>
      </c>
      <c r="E146" s="236" t="s">
        <v>206</v>
      </c>
      <c r="F146" s="237" t="s">
        <v>207</v>
      </c>
      <c r="G146" s="238" t="s">
        <v>179</v>
      </c>
      <c r="H146" s="239">
        <v>21.588999999999999</v>
      </c>
      <c r="I146" s="240"/>
      <c r="J146" s="241">
        <f>ROUND(I146*H146,2)</f>
        <v>0</v>
      </c>
      <c r="K146" s="242"/>
      <c r="L146" s="45"/>
      <c r="M146" s="243" t="s">
        <v>1</v>
      </c>
      <c r="N146" s="244" t="s">
        <v>42</v>
      </c>
      <c r="O146" s="92"/>
      <c r="P146" s="245">
        <f>O146*H146</f>
        <v>0</v>
      </c>
      <c r="Q146" s="245">
        <v>0</v>
      </c>
      <c r="R146" s="245">
        <f>Q146*H146</f>
        <v>0</v>
      </c>
      <c r="S146" s="245">
        <v>0</v>
      </c>
      <c r="T146" s="246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7" t="s">
        <v>173</v>
      </c>
      <c r="AT146" s="247" t="s">
        <v>169</v>
      </c>
      <c r="AU146" s="247" t="s">
        <v>87</v>
      </c>
      <c r="AY146" s="18" t="s">
        <v>167</v>
      </c>
      <c r="BE146" s="248">
        <f>IF(N146="základní",J146,0)</f>
        <v>0</v>
      </c>
      <c r="BF146" s="248">
        <f>IF(N146="snížená",J146,0)</f>
        <v>0</v>
      </c>
      <c r="BG146" s="248">
        <f>IF(N146="zákl. přenesená",J146,0)</f>
        <v>0</v>
      </c>
      <c r="BH146" s="248">
        <f>IF(N146="sníž. přenesená",J146,0)</f>
        <v>0</v>
      </c>
      <c r="BI146" s="248">
        <f>IF(N146="nulová",J146,0)</f>
        <v>0</v>
      </c>
      <c r="BJ146" s="18" t="s">
        <v>85</v>
      </c>
      <c r="BK146" s="248">
        <f>ROUND(I146*H146,2)</f>
        <v>0</v>
      </c>
      <c r="BL146" s="18" t="s">
        <v>173</v>
      </c>
      <c r="BM146" s="247" t="s">
        <v>1176</v>
      </c>
    </row>
    <row r="147" s="13" customFormat="1">
      <c r="A147" s="13"/>
      <c r="B147" s="249"/>
      <c r="C147" s="250"/>
      <c r="D147" s="251" t="s">
        <v>175</v>
      </c>
      <c r="E147" s="252" t="s">
        <v>1</v>
      </c>
      <c r="F147" s="253" t="s">
        <v>1177</v>
      </c>
      <c r="G147" s="250"/>
      <c r="H147" s="254">
        <v>21.588999999999999</v>
      </c>
      <c r="I147" s="255"/>
      <c r="J147" s="250"/>
      <c r="K147" s="250"/>
      <c r="L147" s="256"/>
      <c r="M147" s="257"/>
      <c r="N147" s="258"/>
      <c r="O147" s="258"/>
      <c r="P147" s="258"/>
      <c r="Q147" s="258"/>
      <c r="R147" s="258"/>
      <c r="S147" s="258"/>
      <c r="T147" s="25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0" t="s">
        <v>175</v>
      </c>
      <c r="AU147" s="260" t="s">
        <v>87</v>
      </c>
      <c r="AV147" s="13" t="s">
        <v>87</v>
      </c>
      <c r="AW147" s="13" t="s">
        <v>34</v>
      </c>
      <c r="AX147" s="13" t="s">
        <v>85</v>
      </c>
      <c r="AY147" s="260" t="s">
        <v>167</v>
      </c>
    </row>
    <row r="148" s="2" customFormat="1" ht="16.5" customHeight="1">
      <c r="A148" s="39"/>
      <c r="B148" s="40"/>
      <c r="C148" s="272" t="s">
        <v>201</v>
      </c>
      <c r="D148" s="272" t="s">
        <v>211</v>
      </c>
      <c r="E148" s="273" t="s">
        <v>212</v>
      </c>
      <c r="F148" s="274" t="s">
        <v>213</v>
      </c>
      <c r="G148" s="275" t="s">
        <v>214</v>
      </c>
      <c r="H148" s="276">
        <v>45.337000000000003</v>
      </c>
      <c r="I148" s="277"/>
      <c r="J148" s="278">
        <f>ROUND(I148*H148,2)</f>
        <v>0</v>
      </c>
      <c r="K148" s="279"/>
      <c r="L148" s="280"/>
      <c r="M148" s="281" t="s">
        <v>1</v>
      </c>
      <c r="N148" s="282" t="s">
        <v>42</v>
      </c>
      <c r="O148" s="92"/>
      <c r="P148" s="245">
        <f>O148*H148</f>
        <v>0</v>
      </c>
      <c r="Q148" s="245">
        <v>1</v>
      </c>
      <c r="R148" s="245">
        <f>Q148*H148</f>
        <v>45.337000000000003</v>
      </c>
      <c r="S148" s="245">
        <v>0</v>
      </c>
      <c r="T148" s="246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7" t="s">
        <v>210</v>
      </c>
      <c r="AT148" s="247" t="s">
        <v>211</v>
      </c>
      <c r="AU148" s="247" t="s">
        <v>87</v>
      </c>
      <c r="AY148" s="18" t="s">
        <v>167</v>
      </c>
      <c r="BE148" s="248">
        <f>IF(N148="základní",J148,0)</f>
        <v>0</v>
      </c>
      <c r="BF148" s="248">
        <f>IF(N148="snížená",J148,0)</f>
        <v>0</v>
      </c>
      <c r="BG148" s="248">
        <f>IF(N148="zákl. přenesená",J148,0)</f>
        <v>0</v>
      </c>
      <c r="BH148" s="248">
        <f>IF(N148="sníž. přenesená",J148,0)</f>
        <v>0</v>
      </c>
      <c r="BI148" s="248">
        <f>IF(N148="nulová",J148,0)</f>
        <v>0</v>
      </c>
      <c r="BJ148" s="18" t="s">
        <v>85</v>
      </c>
      <c r="BK148" s="248">
        <f>ROUND(I148*H148,2)</f>
        <v>0</v>
      </c>
      <c r="BL148" s="18" t="s">
        <v>173</v>
      </c>
      <c r="BM148" s="247" t="s">
        <v>1178</v>
      </c>
    </row>
    <row r="149" s="13" customFormat="1">
      <c r="A149" s="13"/>
      <c r="B149" s="249"/>
      <c r="C149" s="250"/>
      <c r="D149" s="251" t="s">
        <v>175</v>
      </c>
      <c r="E149" s="252" t="s">
        <v>1</v>
      </c>
      <c r="F149" s="253" t="s">
        <v>1177</v>
      </c>
      <c r="G149" s="250"/>
      <c r="H149" s="254">
        <v>21.588999999999999</v>
      </c>
      <c r="I149" s="255"/>
      <c r="J149" s="250"/>
      <c r="K149" s="250"/>
      <c r="L149" s="256"/>
      <c r="M149" s="257"/>
      <c r="N149" s="258"/>
      <c r="O149" s="258"/>
      <c r="P149" s="258"/>
      <c r="Q149" s="258"/>
      <c r="R149" s="258"/>
      <c r="S149" s="258"/>
      <c r="T149" s="25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0" t="s">
        <v>175</v>
      </c>
      <c r="AU149" s="260" t="s">
        <v>87</v>
      </c>
      <c r="AV149" s="13" t="s">
        <v>87</v>
      </c>
      <c r="AW149" s="13" t="s">
        <v>34</v>
      </c>
      <c r="AX149" s="13" t="s">
        <v>85</v>
      </c>
      <c r="AY149" s="260" t="s">
        <v>167</v>
      </c>
    </row>
    <row r="150" s="13" customFormat="1">
      <c r="A150" s="13"/>
      <c r="B150" s="249"/>
      <c r="C150" s="250"/>
      <c r="D150" s="251" t="s">
        <v>175</v>
      </c>
      <c r="E150" s="250"/>
      <c r="F150" s="253" t="s">
        <v>1179</v>
      </c>
      <c r="G150" s="250"/>
      <c r="H150" s="254">
        <v>45.337000000000003</v>
      </c>
      <c r="I150" s="255"/>
      <c r="J150" s="250"/>
      <c r="K150" s="250"/>
      <c r="L150" s="256"/>
      <c r="M150" s="257"/>
      <c r="N150" s="258"/>
      <c r="O150" s="258"/>
      <c r="P150" s="258"/>
      <c r="Q150" s="258"/>
      <c r="R150" s="258"/>
      <c r="S150" s="258"/>
      <c r="T150" s="25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0" t="s">
        <v>175</v>
      </c>
      <c r="AU150" s="260" t="s">
        <v>87</v>
      </c>
      <c r="AV150" s="13" t="s">
        <v>87</v>
      </c>
      <c r="AW150" s="13" t="s">
        <v>4</v>
      </c>
      <c r="AX150" s="13" t="s">
        <v>85</v>
      </c>
      <c r="AY150" s="260" t="s">
        <v>167</v>
      </c>
    </row>
    <row r="151" s="12" customFormat="1" ht="22.8" customHeight="1">
      <c r="A151" s="12"/>
      <c r="B151" s="219"/>
      <c r="C151" s="220"/>
      <c r="D151" s="221" t="s">
        <v>76</v>
      </c>
      <c r="E151" s="233" t="s">
        <v>87</v>
      </c>
      <c r="F151" s="233" t="s">
        <v>225</v>
      </c>
      <c r="G151" s="220"/>
      <c r="H151" s="220"/>
      <c r="I151" s="223"/>
      <c r="J151" s="234">
        <f>BK151</f>
        <v>0</v>
      </c>
      <c r="K151" s="220"/>
      <c r="L151" s="225"/>
      <c r="M151" s="226"/>
      <c r="N151" s="227"/>
      <c r="O151" s="227"/>
      <c r="P151" s="228">
        <f>SUM(P152:P158)</f>
        <v>0</v>
      </c>
      <c r="Q151" s="227"/>
      <c r="R151" s="228">
        <f>SUM(R152:R158)</f>
        <v>12.622359289999999</v>
      </c>
      <c r="S151" s="227"/>
      <c r="T151" s="229">
        <f>SUM(T152:T158)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30" t="s">
        <v>85</v>
      </c>
      <c r="AT151" s="231" t="s">
        <v>76</v>
      </c>
      <c r="AU151" s="231" t="s">
        <v>85</v>
      </c>
      <c r="AY151" s="230" t="s">
        <v>167</v>
      </c>
      <c r="BK151" s="232">
        <f>SUM(BK152:BK158)</f>
        <v>0</v>
      </c>
    </row>
    <row r="152" s="2" customFormat="1" ht="24.15" customHeight="1">
      <c r="A152" s="39"/>
      <c r="B152" s="40"/>
      <c r="C152" s="235" t="s">
        <v>205</v>
      </c>
      <c r="D152" s="235" t="s">
        <v>169</v>
      </c>
      <c r="E152" s="236" t="s">
        <v>227</v>
      </c>
      <c r="F152" s="237" t="s">
        <v>228</v>
      </c>
      <c r="G152" s="238" t="s">
        <v>172</v>
      </c>
      <c r="H152" s="239">
        <v>226.02699999999999</v>
      </c>
      <c r="I152" s="240"/>
      <c r="J152" s="241">
        <f>ROUND(I152*H152,2)</f>
        <v>0</v>
      </c>
      <c r="K152" s="242"/>
      <c r="L152" s="45"/>
      <c r="M152" s="243" t="s">
        <v>1</v>
      </c>
      <c r="N152" s="244" t="s">
        <v>42</v>
      </c>
      <c r="O152" s="92"/>
      <c r="P152" s="245">
        <f>O152*H152</f>
        <v>0</v>
      </c>
      <c r="Q152" s="245">
        <v>0.00017000000000000001</v>
      </c>
      <c r="R152" s="245">
        <f>Q152*H152</f>
        <v>0.038424590000000002</v>
      </c>
      <c r="S152" s="245">
        <v>0</v>
      </c>
      <c r="T152" s="246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7" t="s">
        <v>173</v>
      </c>
      <c r="AT152" s="247" t="s">
        <v>169</v>
      </c>
      <c r="AU152" s="247" t="s">
        <v>87</v>
      </c>
      <c r="AY152" s="18" t="s">
        <v>167</v>
      </c>
      <c r="BE152" s="248">
        <f>IF(N152="základní",J152,0)</f>
        <v>0</v>
      </c>
      <c r="BF152" s="248">
        <f>IF(N152="snížená",J152,0)</f>
        <v>0</v>
      </c>
      <c r="BG152" s="248">
        <f>IF(N152="zákl. přenesená",J152,0)</f>
        <v>0</v>
      </c>
      <c r="BH152" s="248">
        <f>IF(N152="sníž. přenesená",J152,0)</f>
        <v>0</v>
      </c>
      <c r="BI152" s="248">
        <f>IF(N152="nulová",J152,0)</f>
        <v>0</v>
      </c>
      <c r="BJ152" s="18" t="s">
        <v>85</v>
      </c>
      <c r="BK152" s="248">
        <f>ROUND(I152*H152,2)</f>
        <v>0</v>
      </c>
      <c r="BL152" s="18" t="s">
        <v>173</v>
      </c>
      <c r="BM152" s="247" t="s">
        <v>1180</v>
      </c>
    </row>
    <row r="153" s="13" customFormat="1">
      <c r="A153" s="13"/>
      <c r="B153" s="249"/>
      <c r="C153" s="250"/>
      <c r="D153" s="251" t="s">
        <v>175</v>
      </c>
      <c r="E153" s="252" t="s">
        <v>1</v>
      </c>
      <c r="F153" s="253" t="s">
        <v>1181</v>
      </c>
      <c r="G153" s="250"/>
      <c r="H153" s="254">
        <v>226.02699999999999</v>
      </c>
      <c r="I153" s="255"/>
      <c r="J153" s="250"/>
      <c r="K153" s="250"/>
      <c r="L153" s="256"/>
      <c r="M153" s="257"/>
      <c r="N153" s="258"/>
      <c r="O153" s="258"/>
      <c r="P153" s="258"/>
      <c r="Q153" s="258"/>
      <c r="R153" s="258"/>
      <c r="S153" s="258"/>
      <c r="T153" s="25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0" t="s">
        <v>175</v>
      </c>
      <c r="AU153" s="260" t="s">
        <v>87</v>
      </c>
      <c r="AV153" s="13" t="s">
        <v>87</v>
      </c>
      <c r="AW153" s="13" t="s">
        <v>34</v>
      </c>
      <c r="AX153" s="13" t="s">
        <v>85</v>
      </c>
      <c r="AY153" s="260" t="s">
        <v>167</v>
      </c>
    </row>
    <row r="154" s="2" customFormat="1" ht="24.15" customHeight="1">
      <c r="A154" s="39"/>
      <c r="B154" s="40"/>
      <c r="C154" s="272" t="s">
        <v>210</v>
      </c>
      <c r="D154" s="272" t="s">
        <v>211</v>
      </c>
      <c r="E154" s="273" t="s">
        <v>231</v>
      </c>
      <c r="F154" s="274" t="s">
        <v>232</v>
      </c>
      <c r="G154" s="275" t="s">
        <v>172</v>
      </c>
      <c r="H154" s="276">
        <v>267.72899999999998</v>
      </c>
      <c r="I154" s="277"/>
      <c r="J154" s="278">
        <f>ROUND(I154*H154,2)</f>
        <v>0</v>
      </c>
      <c r="K154" s="279"/>
      <c r="L154" s="280"/>
      <c r="M154" s="281" t="s">
        <v>1</v>
      </c>
      <c r="N154" s="282" t="s">
        <v>42</v>
      </c>
      <c r="O154" s="92"/>
      <c r="P154" s="245">
        <f>O154*H154</f>
        <v>0</v>
      </c>
      <c r="Q154" s="245">
        <v>0.00010000000000000001</v>
      </c>
      <c r="R154" s="245">
        <f>Q154*H154</f>
        <v>0.026772899999999999</v>
      </c>
      <c r="S154" s="245">
        <v>0</v>
      </c>
      <c r="T154" s="246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7" t="s">
        <v>210</v>
      </c>
      <c r="AT154" s="247" t="s">
        <v>211</v>
      </c>
      <c r="AU154" s="247" t="s">
        <v>87</v>
      </c>
      <c r="AY154" s="18" t="s">
        <v>167</v>
      </c>
      <c r="BE154" s="248">
        <f>IF(N154="základní",J154,0)</f>
        <v>0</v>
      </c>
      <c r="BF154" s="248">
        <f>IF(N154="snížená",J154,0)</f>
        <v>0</v>
      </c>
      <c r="BG154" s="248">
        <f>IF(N154="zákl. přenesená",J154,0)</f>
        <v>0</v>
      </c>
      <c r="BH154" s="248">
        <f>IF(N154="sníž. přenesená",J154,0)</f>
        <v>0</v>
      </c>
      <c r="BI154" s="248">
        <f>IF(N154="nulová",J154,0)</f>
        <v>0</v>
      </c>
      <c r="BJ154" s="18" t="s">
        <v>85</v>
      </c>
      <c r="BK154" s="248">
        <f>ROUND(I154*H154,2)</f>
        <v>0</v>
      </c>
      <c r="BL154" s="18" t="s">
        <v>173</v>
      </c>
      <c r="BM154" s="247" t="s">
        <v>1182</v>
      </c>
    </row>
    <row r="155" s="13" customFormat="1">
      <c r="A155" s="13"/>
      <c r="B155" s="249"/>
      <c r="C155" s="250"/>
      <c r="D155" s="251" t="s">
        <v>175</v>
      </c>
      <c r="E155" s="252" t="s">
        <v>1</v>
      </c>
      <c r="F155" s="253" t="s">
        <v>1183</v>
      </c>
      <c r="G155" s="250"/>
      <c r="H155" s="254">
        <v>226.02699999999999</v>
      </c>
      <c r="I155" s="255"/>
      <c r="J155" s="250"/>
      <c r="K155" s="250"/>
      <c r="L155" s="256"/>
      <c r="M155" s="257"/>
      <c r="N155" s="258"/>
      <c r="O155" s="258"/>
      <c r="P155" s="258"/>
      <c r="Q155" s="258"/>
      <c r="R155" s="258"/>
      <c r="S155" s="258"/>
      <c r="T155" s="25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0" t="s">
        <v>175</v>
      </c>
      <c r="AU155" s="260" t="s">
        <v>87</v>
      </c>
      <c r="AV155" s="13" t="s">
        <v>87</v>
      </c>
      <c r="AW155" s="13" t="s">
        <v>34</v>
      </c>
      <c r="AX155" s="13" t="s">
        <v>85</v>
      </c>
      <c r="AY155" s="260" t="s">
        <v>167</v>
      </c>
    </row>
    <row r="156" s="13" customFormat="1">
      <c r="A156" s="13"/>
      <c r="B156" s="249"/>
      <c r="C156" s="250"/>
      <c r="D156" s="251" t="s">
        <v>175</v>
      </c>
      <c r="E156" s="250"/>
      <c r="F156" s="253" t="s">
        <v>1184</v>
      </c>
      <c r="G156" s="250"/>
      <c r="H156" s="254">
        <v>267.72899999999998</v>
      </c>
      <c r="I156" s="255"/>
      <c r="J156" s="250"/>
      <c r="K156" s="250"/>
      <c r="L156" s="256"/>
      <c r="M156" s="257"/>
      <c r="N156" s="258"/>
      <c r="O156" s="258"/>
      <c r="P156" s="258"/>
      <c r="Q156" s="258"/>
      <c r="R156" s="258"/>
      <c r="S156" s="258"/>
      <c r="T156" s="25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0" t="s">
        <v>175</v>
      </c>
      <c r="AU156" s="260" t="s">
        <v>87</v>
      </c>
      <c r="AV156" s="13" t="s">
        <v>87</v>
      </c>
      <c r="AW156" s="13" t="s">
        <v>4</v>
      </c>
      <c r="AX156" s="13" t="s">
        <v>85</v>
      </c>
      <c r="AY156" s="260" t="s">
        <v>167</v>
      </c>
    </row>
    <row r="157" s="2" customFormat="1" ht="44.25" customHeight="1">
      <c r="A157" s="39"/>
      <c r="B157" s="40"/>
      <c r="C157" s="235" t="s">
        <v>217</v>
      </c>
      <c r="D157" s="235" t="s">
        <v>169</v>
      </c>
      <c r="E157" s="236" t="s">
        <v>236</v>
      </c>
      <c r="F157" s="237" t="s">
        <v>237</v>
      </c>
      <c r="G157" s="238" t="s">
        <v>238</v>
      </c>
      <c r="H157" s="239">
        <v>52.810000000000002</v>
      </c>
      <c r="I157" s="240"/>
      <c r="J157" s="241">
        <f>ROUND(I157*H157,2)</f>
        <v>0</v>
      </c>
      <c r="K157" s="242"/>
      <c r="L157" s="45"/>
      <c r="M157" s="243" t="s">
        <v>1</v>
      </c>
      <c r="N157" s="244" t="s">
        <v>42</v>
      </c>
      <c r="O157" s="92"/>
      <c r="P157" s="245">
        <f>O157*H157</f>
        <v>0</v>
      </c>
      <c r="Q157" s="245">
        <v>0.23777999999999999</v>
      </c>
      <c r="R157" s="245">
        <f>Q157*H157</f>
        <v>12.557161799999999</v>
      </c>
      <c r="S157" s="245">
        <v>0</v>
      </c>
      <c r="T157" s="246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7" t="s">
        <v>173</v>
      </c>
      <c r="AT157" s="247" t="s">
        <v>169</v>
      </c>
      <c r="AU157" s="247" t="s">
        <v>87</v>
      </c>
      <c r="AY157" s="18" t="s">
        <v>167</v>
      </c>
      <c r="BE157" s="248">
        <f>IF(N157="základní",J157,0)</f>
        <v>0</v>
      </c>
      <c r="BF157" s="248">
        <f>IF(N157="snížená",J157,0)</f>
        <v>0</v>
      </c>
      <c r="BG157" s="248">
        <f>IF(N157="zákl. přenesená",J157,0)</f>
        <v>0</v>
      </c>
      <c r="BH157" s="248">
        <f>IF(N157="sníž. přenesená",J157,0)</f>
        <v>0</v>
      </c>
      <c r="BI157" s="248">
        <f>IF(N157="nulová",J157,0)</f>
        <v>0</v>
      </c>
      <c r="BJ157" s="18" t="s">
        <v>85</v>
      </c>
      <c r="BK157" s="248">
        <f>ROUND(I157*H157,2)</f>
        <v>0</v>
      </c>
      <c r="BL157" s="18" t="s">
        <v>173</v>
      </c>
      <c r="BM157" s="247" t="s">
        <v>1185</v>
      </c>
    </row>
    <row r="158" s="13" customFormat="1">
      <c r="A158" s="13"/>
      <c r="B158" s="249"/>
      <c r="C158" s="250"/>
      <c r="D158" s="251" t="s">
        <v>175</v>
      </c>
      <c r="E158" s="252" t="s">
        <v>1</v>
      </c>
      <c r="F158" s="253" t="s">
        <v>1186</v>
      </c>
      <c r="G158" s="250"/>
      <c r="H158" s="254">
        <v>52.810000000000002</v>
      </c>
      <c r="I158" s="255"/>
      <c r="J158" s="250"/>
      <c r="K158" s="250"/>
      <c r="L158" s="256"/>
      <c r="M158" s="257"/>
      <c r="N158" s="258"/>
      <c r="O158" s="258"/>
      <c r="P158" s="258"/>
      <c r="Q158" s="258"/>
      <c r="R158" s="258"/>
      <c r="S158" s="258"/>
      <c r="T158" s="25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0" t="s">
        <v>175</v>
      </c>
      <c r="AU158" s="260" t="s">
        <v>87</v>
      </c>
      <c r="AV158" s="13" t="s">
        <v>87</v>
      </c>
      <c r="AW158" s="13" t="s">
        <v>34</v>
      </c>
      <c r="AX158" s="13" t="s">
        <v>85</v>
      </c>
      <c r="AY158" s="260" t="s">
        <v>167</v>
      </c>
    </row>
    <row r="159" s="12" customFormat="1" ht="22.8" customHeight="1">
      <c r="A159" s="12"/>
      <c r="B159" s="219"/>
      <c r="C159" s="220"/>
      <c r="D159" s="221" t="s">
        <v>76</v>
      </c>
      <c r="E159" s="233" t="s">
        <v>201</v>
      </c>
      <c r="F159" s="233" t="s">
        <v>496</v>
      </c>
      <c r="G159" s="220"/>
      <c r="H159" s="220"/>
      <c r="I159" s="223"/>
      <c r="J159" s="234">
        <f>BK159</f>
        <v>0</v>
      </c>
      <c r="K159" s="220"/>
      <c r="L159" s="225"/>
      <c r="M159" s="226"/>
      <c r="N159" s="227"/>
      <c r="O159" s="227"/>
      <c r="P159" s="228">
        <f>SUM(P160:P219)</f>
        <v>0</v>
      </c>
      <c r="Q159" s="227"/>
      <c r="R159" s="228">
        <f>SUM(R160:R219)</f>
        <v>11.51240789</v>
      </c>
      <c r="S159" s="227"/>
      <c r="T159" s="229">
        <f>SUM(T160:T219)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30" t="s">
        <v>85</v>
      </c>
      <c r="AT159" s="231" t="s">
        <v>76</v>
      </c>
      <c r="AU159" s="231" t="s">
        <v>85</v>
      </c>
      <c r="AY159" s="230" t="s">
        <v>167</v>
      </c>
      <c r="BK159" s="232">
        <f>SUM(BK160:BK219)</f>
        <v>0</v>
      </c>
    </row>
    <row r="160" s="2" customFormat="1" ht="16.5" customHeight="1">
      <c r="A160" s="39"/>
      <c r="B160" s="40"/>
      <c r="C160" s="235" t="s">
        <v>221</v>
      </c>
      <c r="D160" s="235" t="s">
        <v>169</v>
      </c>
      <c r="E160" s="236" t="s">
        <v>546</v>
      </c>
      <c r="F160" s="237" t="s">
        <v>547</v>
      </c>
      <c r="G160" s="238" t="s">
        <v>172</v>
      </c>
      <c r="H160" s="239">
        <v>153.981</v>
      </c>
      <c r="I160" s="240"/>
      <c r="J160" s="241">
        <f>ROUND(I160*H160,2)</f>
        <v>0</v>
      </c>
      <c r="K160" s="242"/>
      <c r="L160" s="45"/>
      <c r="M160" s="243" t="s">
        <v>1</v>
      </c>
      <c r="N160" s="244" t="s">
        <v>42</v>
      </c>
      <c r="O160" s="92"/>
      <c r="P160" s="245">
        <f>O160*H160</f>
        <v>0</v>
      </c>
      <c r="Q160" s="245">
        <v>0.00025999999999999998</v>
      </c>
      <c r="R160" s="245">
        <f>Q160*H160</f>
        <v>0.040035059999999997</v>
      </c>
      <c r="S160" s="245">
        <v>0</v>
      </c>
      <c r="T160" s="246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7" t="s">
        <v>173</v>
      </c>
      <c r="AT160" s="247" t="s">
        <v>169</v>
      </c>
      <c r="AU160" s="247" t="s">
        <v>87</v>
      </c>
      <c r="AY160" s="18" t="s">
        <v>167</v>
      </c>
      <c r="BE160" s="248">
        <f>IF(N160="základní",J160,0)</f>
        <v>0</v>
      </c>
      <c r="BF160" s="248">
        <f>IF(N160="snížená",J160,0)</f>
        <v>0</v>
      </c>
      <c r="BG160" s="248">
        <f>IF(N160="zákl. přenesená",J160,0)</f>
        <v>0</v>
      </c>
      <c r="BH160" s="248">
        <f>IF(N160="sníž. přenesená",J160,0)</f>
        <v>0</v>
      </c>
      <c r="BI160" s="248">
        <f>IF(N160="nulová",J160,0)</f>
        <v>0</v>
      </c>
      <c r="BJ160" s="18" t="s">
        <v>85</v>
      </c>
      <c r="BK160" s="248">
        <f>ROUND(I160*H160,2)</f>
        <v>0</v>
      </c>
      <c r="BL160" s="18" t="s">
        <v>173</v>
      </c>
      <c r="BM160" s="247" t="s">
        <v>548</v>
      </c>
    </row>
    <row r="161" s="15" customFormat="1">
      <c r="A161" s="15"/>
      <c r="B161" s="283"/>
      <c r="C161" s="284"/>
      <c r="D161" s="251" t="s">
        <v>175</v>
      </c>
      <c r="E161" s="285" t="s">
        <v>1</v>
      </c>
      <c r="F161" s="286" t="s">
        <v>549</v>
      </c>
      <c r="G161" s="284"/>
      <c r="H161" s="285" t="s">
        <v>1</v>
      </c>
      <c r="I161" s="287"/>
      <c r="J161" s="284"/>
      <c r="K161" s="284"/>
      <c r="L161" s="288"/>
      <c r="M161" s="289"/>
      <c r="N161" s="290"/>
      <c r="O161" s="290"/>
      <c r="P161" s="290"/>
      <c r="Q161" s="290"/>
      <c r="R161" s="290"/>
      <c r="S161" s="290"/>
      <c r="T161" s="291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92" t="s">
        <v>175</v>
      </c>
      <c r="AU161" s="292" t="s">
        <v>87</v>
      </c>
      <c r="AV161" s="15" t="s">
        <v>85</v>
      </c>
      <c r="AW161" s="15" t="s">
        <v>34</v>
      </c>
      <c r="AX161" s="15" t="s">
        <v>77</v>
      </c>
      <c r="AY161" s="292" t="s">
        <v>167</v>
      </c>
    </row>
    <row r="162" s="13" customFormat="1">
      <c r="A162" s="13"/>
      <c r="B162" s="249"/>
      <c r="C162" s="250"/>
      <c r="D162" s="251" t="s">
        <v>175</v>
      </c>
      <c r="E162" s="252" t="s">
        <v>1</v>
      </c>
      <c r="F162" s="253" t="s">
        <v>1187</v>
      </c>
      <c r="G162" s="250"/>
      <c r="H162" s="254">
        <v>16.433</v>
      </c>
      <c r="I162" s="255"/>
      <c r="J162" s="250"/>
      <c r="K162" s="250"/>
      <c r="L162" s="256"/>
      <c r="M162" s="257"/>
      <c r="N162" s="258"/>
      <c r="O162" s="258"/>
      <c r="P162" s="258"/>
      <c r="Q162" s="258"/>
      <c r="R162" s="258"/>
      <c r="S162" s="258"/>
      <c r="T162" s="25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0" t="s">
        <v>175</v>
      </c>
      <c r="AU162" s="260" t="s">
        <v>87</v>
      </c>
      <c r="AV162" s="13" t="s">
        <v>87</v>
      </c>
      <c r="AW162" s="13" t="s">
        <v>34</v>
      </c>
      <c r="AX162" s="13" t="s">
        <v>77</v>
      </c>
      <c r="AY162" s="260" t="s">
        <v>167</v>
      </c>
    </row>
    <row r="163" s="15" customFormat="1">
      <c r="A163" s="15"/>
      <c r="B163" s="283"/>
      <c r="C163" s="284"/>
      <c r="D163" s="251" t="s">
        <v>175</v>
      </c>
      <c r="E163" s="285" t="s">
        <v>1</v>
      </c>
      <c r="F163" s="286" t="s">
        <v>551</v>
      </c>
      <c r="G163" s="284"/>
      <c r="H163" s="285" t="s">
        <v>1</v>
      </c>
      <c r="I163" s="287"/>
      <c r="J163" s="284"/>
      <c r="K163" s="284"/>
      <c r="L163" s="288"/>
      <c r="M163" s="289"/>
      <c r="N163" s="290"/>
      <c r="O163" s="290"/>
      <c r="P163" s="290"/>
      <c r="Q163" s="290"/>
      <c r="R163" s="290"/>
      <c r="S163" s="290"/>
      <c r="T163" s="291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92" t="s">
        <v>175</v>
      </c>
      <c r="AU163" s="292" t="s">
        <v>87</v>
      </c>
      <c r="AV163" s="15" t="s">
        <v>85</v>
      </c>
      <c r="AW163" s="15" t="s">
        <v>34</v>
      </c>
      <c r="AX163" s="15" t="s">
        <v>77</v>
      </c>
      <c r="AY163" s="292" t="s">
        <v>167</v>
      </c>
    </row>
    <row r="164" s="13" customFormat="1">
      <c r="A164" s="13"/>
      <c r="B164" s="249"/>
      <c r="C164" s="250"/>
      <c r="D164" s="251" t="s">
        <v>175</v>
      </c>
      <c r="E164" s="252" t="s">
        <v>1</v>
      </c>
      <c r="F164" s="253" t="s">
        <v>1188</v>
      </c>
      <c r="G164" s="250"/>
      <c r="H164" s="254">
        <v>137.548</v>
      </c>
      <c r="I164" s="255"/>
      <c r="J164" s="250"/>
      <c r="K164" s="250"/>
      <c r="L164" s="256"/>
      <c r="M164" s="257"/>
      <c r="N164" s="258"/>
      <c r="O164" s="258"/>
      <c r="P164" s="258"/>
      <c r="Q164" s="258"/>
      <c r="R164" s="258"/>
      <c r="S164" s="258"/>
      <c r="T164" s="25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0" t="s">
        <v>175</v>
      </c>
      <c r="AU164" s="260" t="s">
        <v>87</v>
      </c>
      <c r="AV164" s="13" t="s">
        <v>87</v>
      </c>
      <c r="AW164" s="13" t="s">
        <v>34</v>
      </c>
      <c r="AX164" s="13" t="s">
        <v>77</v>
      </c>
      <c r="AY164" s="260" t="s">
        <v>167</v>
      </c>
    </row>
    <row r="165" s="14" customFormat="1">
      <c r="A165" s="14"/>
      <c r="B165" s="261"/>
      <c r="C165" s="262"/>
      <c r="D165" s="251" t="s">
        <v>175</v>
      </c>
      <c r="E165" s="263" t="s">
        <v>1</v>
      </c>
      <c r="F165" s="264" t="s">
        <v>187</v>
      </c>
      <c r="G165" s="262"/>
      <c r="H165" s="265">
        <v>153.981</v>
      </c>
      <c r="I165" s="266"/>
      <c r="J165" s="262"/>
      <c r="K165" s="262"/>
      <c r="L165" s="267"/>
      <c r="M165" s="268"/>
      <c r="N165" s="269"/>
      <c r="O165" s="269"/>
      <c r="P165" s="269"/>
      <c r="Q165" s="269"/>
      <c r="R165" s="269"/>
      <c r="S165" s="269"/>
      <c r="T165" s="27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1" t="s">
        <v>175</v>
      </c>
      <c r="AU165" s="271" t="s">
        <v>87</v>
      </c>
      <c r="AV165" s="14" t="s">
        <v>173</v>
      </c>
      <c r="AW165" s="14" t="s">
        <v>34</v>
      </c>
      <c r="AX165" s="14" t="s">
        <v>85</v>
      </c>
      <c r="AY165" s="271" t="s">
        <v>167</v>
      </c>
    </row>
    <row r="166" s="2" customFormat="1" ht="24.15" customHeight="1">
      <c r="A166" s="39"/>
      <c r="B166" s="40"/>
      <c r="C166" s="235" t="s">
        <v>226</v>
      </c>
      <c r="D166" s="235" t="s">
        <v>169</v>
      </c>
      <c r="E166" s="236" t="s">
        <v>554</v>
      </c>
      <c r="F166" s="237" t="s">
        <v>555</v>
      </c>
      <c r="G166" s="238" t="s">
        <v>172</v>
      </c>
      <c r="H166" s="239">
        <v>137.548</v>
      </c>
      <c r="I166" s="240"/>
      <c r="J166" s="241">
        <f>ROUND(I166*H166,2)</f>
        <v>0</v>
      </c>
      <c r="K166" s="242"/>
      <c r="L166" s="45"/>
      <c r="M166" s="243" t="s">
        <v>1</v>
      </c>
      <c r="N166" s="244" t="s">
        <v>42</v>
      </c>
      <c r="O166" s="92"/>
      <c r="P166" s="245">
        <f>O166*H166</f>
        <v>0</v>
      </c>
      <c r="Q166" s="245">
        <v>0.00020000000000000001</v>
      </c>
      <c r="R166" s="245">
        <f>Q166*H166</f>
        <v>0.027509600000000002</v>
      </c>
      <c r="S166" s="245">
        <v>0</v>
      </c>
      <c r="T166" s="246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7" t="s">
        <v>173</v>
      </c>
      <c r="AT166" s="247" t="s">
        <v>169</v>
      </c>
      <c r="AU166" s="247" t="s">
        <v>87</v>
      </c>
      <c r="AY166" s="18" t="s">
        <v>167</v>
      </c>
      <c r="BE166" s="248">
        <f>IF(N166="základní",J166,0)</f>
        <v>0</v>
      </c>
      <c r="BF166" s="248">
        <f>IF(N166="snížená",J166,0)</f>
        <v>0</v>
      </c>
      <c r="BG166" s="248">
        <f>IF(N166="zákl. přenesená",J166,0)</f>
        <v>0</v>
      </c>
      <c r="BH166" s="248">
        <f>IF(N166="sníž. přenesená",J166,0)</f>
        <v>0</v>
      </c>
      <c r="BI166" s="248">
        <f>IF(N166="nulová",J166,0)</f>
        <v>0</v>
      </c>
      <c r="BJ166" s="18" t="s">
        <v>85</v>
      </c>
      <c r="BK166" s="248">
        <f>ROUND(I166*H166,2)</f>
        <v>0</v>
      </c>
      <c r="BL166" s="18" t="s">
        <v>173</v>
      </c>
      <c r="BM166" s="247" t="s">
        <v>556</v>
      </c>
    </row>
    <row r="167" s="13" customFormat="1">
      <c r="A167" s="13"/>
      <c r="B167" s="249"/>
      <c r="C167" s="250"/>
      <c r="D167" s="251" t="s">
        <v>175</v>
      </c>
      <c r="E167" s="252" t="s">
        <v>1</v>
      </c>
      <c r="F167" s="253" t="s">
        <v>1188</v>
      </c>
      <c r="G167" s="250"/>
      <c r="H167" s="254">
        <v>137.548</v>
      </c>
      <c r="I167" s="255"/>
      <c r="J167" s="250"/>
      <c r="K167" s="250"/>
      <c r="L167" s="256"/>
      <c r="M167" s="257"/>
      <c r="N167" s="258"/>
      <c r="O167" s="258"/>
      <c r="P167" s="258"/>
      <c r="Q167" s="258"/>
      <c r="R167" s="258"/>
      <c r="S167" s="258"/>
      <c r="T167" s="25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0" t="s">
        <v>175</v>
      </c>
      <c r="AU167" s="260" t="s">
        <v>87</v>
      </c>
      <c r="AV167" s="13" t="s">
        <v>87</v>
      </c>
      <c r="AW167" s="13" t="s">
        <v>34</v>
      </c>
      <c r="AX167" s="13" t="s">
        <v>85</v>
      </c>
      <c r="AY167" s="260" t="s">
        <v>167</v>
      </c>
    </row>
    <row r="168" s="2" customFormat="1" ht="44.25" customHeight="1">
      <c r="A168" s="39"/>
      <c r="B168" s="40"/>
      <c r="C168" s="235" t="s">
        <v>8</v>
      </c>
      <c r="D168" s="235" t="s">
        <v>169</v>
      </c>
      <c r="E168" s="236" t="s">
        <v>560</v>
      </c>
      <c r="F168" s="237" t="s">
        <v>561</v>
      </c>
      <c r="G168" s="238" t="s">
        <v>172</v>
      </c>
      <c r="H168" s="239">
        <v>96.730999999999995</v>
      </c>
      <c r="I168" s="240"/>
      <c r="J168" s="241">
        <f>ROUND(I168*H168,2)</f>
        <v>0</v>
      </c>
      <c r="K168" s="242"/>
      <c r="L168" s="45"/>
      <c r="M168" s="243" t="s">
        <v>1</v>
      </c>
      <c r="N168" s="244" t="s">
        <v>42</v>
      </c>
      <c r="O168" s="92"/>
      <c r="P168" s="245">
        <f>O168*H168</f>
        <v>0</v>
      </c>
      <c r="Q168" s="245">
        <v>0.0085199999999999998</v>
      </c>
      <c r="R168" s="245">
        <f>Q168*H168</f>
        <v>0.82414811999999993</v>
      </c>
      <c r="S168" s="245">
        <v>0</v>
      </c>
      <c r="T168" s="246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7" t="s">
        <v>173</v>
      </c>
      <c r="AT168" s="247" t="s">
        <v>169</v>
      </c>
      <c r="AU168" s="247" t="s">
        <v>87</v>
      </c>
      <c r="AY168" s="18" t="s">
        <v>167</v>
      </c>
      <c r="BE168" s="248">
        <f>IF(N168="základní",J168,0)</f>
        <v>0</v>
      </c>
      <c r="BF168" s="248">
        <f>IF(N168="snížená",J168,0)</f>
        <v>0</v>
      </c>
      <c r="BG168" s="248">
        <f>IF(N168="zákl. přenesená",J168,0)</f>
        <v>0</v>
      </c>
      <c r="BH168" s="248">
        <f>IF(N168="sníž. přenesená",J168,0)</f>
        <v>0</v>
      </c>
      <c r="BI168" s="248">
        <f>IF(N168="nulová",J168,0)</f>
        <v>0</v>
      </c>
      <c r="BJ168" s="18" t="s">
        <v>85</v>
      </c>
      <c r="BK168" s="248">
        <f>ROUND(I168*H168,2)</f>
        <v>0</v>
      </c>
      <c r="BL168" s="18" t="s">
        <v>173</v>
      </c>
      <c r="BM168" s="247" t="s">
        <v>1189</v>
      </c>
    </row>
    <row r="169" s="15" customFormat="1">
      <c r="A169" s="15"/>
      <c r="B169" s="283"/>
      <c r="C169" s="284"/>
      <c r="D169" s="251" t="s">
        <v>175</v>
      </c>
      <c r="E169" s="285" t="s">
        <v>1</v>
      </c>
      <c r="F169" s="286" t="s">
        <v>563</v>
      </c>
      <c r="G169" s="284"/>
      <c r="H169" s="285" t="s">
        <v>1</v>
      </c>
      <c r="I169" s="287"/>
      <c r="J169" s="284"/>
      <c r="K169" s="284"/>
      <c r="L169" s="288"/>
      <c r="M169" s="289"/>
      <c r="N169" s="290"/>
      <c r="O169" s="290"/>
      <c r="P169" s="290"/>
      <c r="Q169" s="290"/>
      <c r="R169" s="290"/>
      <c r="S169" s="290"/>
      <c r="T169" s="291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92" t="s">
        <v>175</v>
      </c>
      <c r="AU169" s="292" t="s">
        <v>87</v>
      </c>
      <c r="AV169" s="15" t="s">
        <v>85</v>
      </c>
      <c r="AW169" s="15" t="s">
        <v>34</v>
      </c>
      <c r="AX169" s="15" t="s">
        <v>77</v>
      </c>
      <c r="AY169" s="292" t="s">
        <v>167</v>
      </c>
    </row>
    <row r="170" s="13" customFormat="1">
      <c r="A170" s="13"/>
      <c r="B170" s="249"/>
      <c r="C170" s="250"/>
      <c r="D170" s="251" t="s">
        <v>175</v>
      </c>
      <c r="E170" s="252" t="s">
        <v>1</v>
      </c>
      <c r="F170" s="253" t="s">
        <v>1190</v>
      </c>
      <c r="G170" s="250"/>
      <c r="H170" s="254">
        <v>96.730999999999995</v>
      </c>
      <c r="I170" s="255"/>
      <c r="J170" s="250"/>
      <c r="K170" s="250"/>
      <c r="L170" s="256"/>
      <c r="M170" s="257"/>
      <c r="N170" s="258"/>
      <c r="O170" s="258"/>
      <c r="P170" s="258"/>
      <c r="Q170" s="258"/>
      <c r="R170" s="258"/>
      <c r="S170" s="258"/>
      <c r="T170" s="25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0" t="s">
        <v>175</v>
      </c>
      <c r="AU170" s="260" t="s">
        <v>87</v>
      </c>
      <c r="AV170" s="13" t="s">
        <v>87</v>
      </c>
      <c r="AW170" s="13" t="s">
        <v>34</v>
      </c>
      <c r="AX170" s="13" t="s">
        <v>77</v>
      </c>
      <c r="AY170" s="260" t="s">
        <v>167</v>
      </c>
    </row>
    <row r="171" s="14" customFormat="1">
      <c r="A171" s="14"/>
      <c r="B171" s="261"/>
      <c r="C171" s="262"/>
      <c r="D171" s="251" t="s">
        <v>175</v>
      </c>
      <c r="E171" s="263" t="s">
        <v>1</v>
      </c>
      <c r="F171" s="264" t="s">
        <v>187</v>
      </c>
      <c r="G171" s="262"/>
      <c r="H171" s="265">
        <v>96.730999999999995</v>
      </c>
      <c r="I171" s="266"/>
      <c r="J171" s="262"/>
      <c r="K171" s="262"/>
      <c r="L171" s="267"/>
      <c r="M171" s="268"/>
      <c r="N171" s="269"/>
      <c r="O171" s="269"/>
      <c r="P171" s="269"/>
      <c r="Q171" s="269"/>
      <c r="R171" s="269"/>
      <c r="S171" s="269"/>
      <c r="T171" s="27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71" t="s">
        <v>175</v>
      </c>
      <c r="AU171" s="271" t="s">
        <v>87</v>
      </c>
      <c r="AV171" s="14" t="s">
        <v>173</v>
      </c>
      <c r="AW171" s="14" t="s">
        <v>34</v>
      </c>
      <c r="AX171" s="14" t="s">
        <v>85</v>
      </c>
      <c r="AY171" s="271" t="s">
        <v>167</v>
      </c>
    </row>
    <row r="172" s="2" customFormat="1" ht="24.15" customHeight="1">
      <c r="A172" s="39"/>
      <c r="B172" s="40"/>
      <c r="C172" s="272" t="s">
        <v>235</v>
      </c>
      <c r="D172" s="272" t="s">
        <v>211</v>
      </c>
      <c r="E172" s="273" t="s">
        <v>566</v>
      </c>
      <c r="F172" s="274" t="s">
        <v>567</v>
      </c>
      <c r="G172" s="275" t="s">
        <v>172</v>
      </c>
      <c r="H172" s="276">
        <v>101.568</v>
      </c>
      <c r="I172" s="277"/>
      <c r="J172" s="278">
        <f>ROUND(I172*H172,2)</f>
        <v>0</v>
      </c>
      <c r="K172" s="279"/>
      <c r="L172" s="280"/>
      <c r="M172" s="281" t="s">
        <v>1</v>
      </c>
      <c r="N172" s="282" t="s">
        <v>42</v>
      </c>
      <c r="O172" s="92"/>
      <c r="P172" s="245">
        <f>O172*H172</f>
        <v>0</v>
      </c>
      <c r="Q172" s="245">
        <v>0.0035999999999999999</v>
      </c>
      <c r="R172" s="245">
        <f>Q172*H172</f>
        <v>0.36564479999999999</v>
      </c>
      <c r="S172" s="245">
        <v>0</v>
      </c>
      <c r="T172" s="246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7" t="s">
        <v>346</v>
      </c>
      <c r="AT172" s="247" t="s">
        <v>211</v>
      </c>
      <c r="AU172" s="247" t="s">
        <v>87</v>
      </c>
      <c r="AY172" s="18" t="s">
        <v>167</v>
      </c>
      <c r="BE172" s="248">
        <f>IF(N172="základní",J172,0)</f>
        <v>0</v>
      </c>
      <c r="BF172" s="248">
        <f>IF(N172="snížená",J172,0)</f>
        <v>0</v>
      </c>
      <c r="BG172" s="248">
        <f>IF(N172="zákl. přenesená",J172,0)</f>
        <v>0</v>
      </c>
      <c r="BH172" s="248">
        <f>IF(N172="sníž. přenesená",J172,0)</f>
        <v>0</v>
      </c>
      <c r="BI172" s="248">
        <f>IF(N172="nulová",J172,0)</f>
        <v>0</v>
      </c>
      <c r="BJ172" s="18" t="s">
        <v>85</v>
      </c>
      <c r="BK172" s="248">
        <f>ROUND(I172*H172,2)</f>
        <v>0</v>
      </c>
      <c r="BL172" s="18" t="s">
        <v>251</v>
      </c>
      <c r="BM172" s="247" t="s">
        <v>1191</v>
      </c>
    </row>
    <row r="173" s="13" customFormat="1">
      <c r="A173" s="13"/>
      <c r="B173" s="249"/>
      <c r="C173" s="250"/>
      <c r="D173" s="251" t="s">
        <v>175</v>
      </c>
      <c r="E173" s="250"/>
      <c r="F173" s="253" t="s">
        <v>1192</v>
      </c>
      <c r="G173" s="250"/>
      <c r="H173" s="254">
        <v>101.568</v>
      </c>
      <c r="I173" s="255"/>
      <c r="J173" s="250"/>
      <c r="K173" s="250"/>
      <c r="L173" s="256"/>
      <c r="M173" s="257"/>
      <c r="N173" s="258"/>
      <c r="O173" s="258"/>
      <c r="P173" s="258"/>
      <c r="Q173" s="258"/>
      <c r="R173" s="258"/>
      <c r="S173" s="258"/>
      <c r="T173" s="25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0" t="s">
        <v>175</v>
      </c>
      <c r="AU173" s="260" t="s">
        <v>87</v>
      </c>
      <c r="AV173" s="13" t="s">
        <v>87</v>
      </c>
      <c r="AW173" s="13" t="s">
        <v>4</v>
      </c>
      <c r="AX173" s="13" t="s">
        <v>85</v>
      </c>
      <c r="AY173" s="260" t="s">
        <v>167</v>
      </c>
    </row>
    <row r="174" s="2" customFormat="1" ht="44.25" customHeight="1">
      <c r="A174" s="39"/>
      <c r="B174" s="40"/>
      <c r="C174" s="235" t="s">
        <v>241</v>
      </c>
      <c r="D174" s="235" t="s">
        <v>169</v>
      </c>
      <c r="E174" s="236" t="s">
        <v>571</v>
      </c>
      <c r="F174" s="237" t="s">
        <v>572</v>
      </c>
      <c r="G174" s="238" t="s">
        <v>172</v>
      </c>
      <c r="H174" s="239">
        <v>137.548</v>
      </c>
      <c r="I174" s="240"/>
      <c r="J174" s="241">
        <f>ROUND(I174*H174,2)</f>
        <v>0</v>
      </c>
      <c r="K174" s="242"/>
      <c r="L174" s="45"/>
      <c r="M174" s="243" t="s">
        <v>1</v>
      </c>
      <c r="N174" s="244" t="s">
        <v>42</v>
      </c>
      <c r="O174" s="92"/>
      <c r="P174" s="245">
        <f>O174*H174</f>
        <v>0</v>
      </c>
      <c r="Q174" s="245">
        <v>0.0086</v>
      </c>
      <c r="R174" s="245">
        <f>Q174*H174</f>
        <v>1.1829128</v>
      </c>
      <c r="S174" s="245">
        <v>0</v>
      </c>
      <c r="T174" s="246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7" t="s">
        <v>173</v>
      </c>
      <c r="AT174" s="247" t="s">
        <v>169</v>
      </c>
      <c r="AU174" s="247" t="s">
        <v>87</v>
      </c>
      <c r="AY174" s="18" t="s">
        <v>167</v>
      </c>
      <c r="BE174" s="248">
        <f>IF(N174="základní",J174,0)</f>
        <v>0</v>
      </c>
      <c r="BF174" s="248">
        <f>IF(N174="snížená",J174,0)</f>
        <v>0</v>
      </c>
      <c r="BG174" s="248">
        <f>IF(N174="zákl. přenesená",J174,0)</f>
        <v>0</v>
      </c>
      <c r="BH174" s="248">
        <f>IF(N174="sníž. přenesená",J174,0)</f>
        <v>0</v>
      </c>
      <c r="BI174" s="248">
        <f>IF(N174="nulová",J174,0)</f>
        <v>0</v>
      </c>
      <c r="BJ174" s="18" t="s">
        <v>85</v>
      </c>
      <c r="BK174" s="248">
        <f>ROUND(I174*H174,2)</f>
        <v>0</v>
      </c>
      <c r="BL174" s="18" t="s">
        <v>173</v>
      </c>
      <c r="BM174" s="247" t="s">
        <v>573</v>
      </c>
    </row>
    <row r="175" s="13" customFormat="1">
      <c r="A175" s="13"/>
      <c r="B175" s="249"/>
      <c r="C175" s="250"/>
      <c r="D175" s="251" t="s">
        <v>175</v>
      </c>
      <c r="E175" s="252" t="s">
        <v>1</v>
      </c>
      <c r="F175" s="253" t="s">
        <v>1193</v>
      </c>
      <c r="G175" s="250"/>
      <c r="H175" s="254">
        <v>173.96799999999999</v>
      </c>
      <c r="I175" s="255"/>
      <c r="J175" s="250"/>
      <c r="K175" s="250"/>
      <c r="L175" s="256"/>
      <c r="M175" s="257"/>
      <c r="N175" s="258"/>
      <c r="O175" s="258"/>
      <c r="P175" s="258"/>
      <c r="Q175" s="258"/>
      <c r="R175" s="258"/>
      <c r="S175" s="258"/>
      <c r="T175" s="25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0" t="s">
        <v>175</v>
      </c>
      <c r="AU175" s="260" t="s">
        <v>87</v>
      </c>
      <c r="AV175" s="13" t="s">
        <v>87</v>
      </c>
      <c r="AW175" s="13" t="s">
        <v>34</v>
      </c>
      <c r="AX175" s="13" t="s">
        <v>77</v>
      </c>
      <c r="AY175" s="260" t="s">
        <v>167</v>
      </c>
    </row>
    <row r="176" s="15" customFormat="1">
      <c r="A176" s="15"/>
      <c r="B176" s="283"/>
      <c r="C176" s="284"/>
      <c r="D176" s="251" t="s">
        <v>175</v>
      </c>
      <c r="E176" s="285" t="s">
        <v>1</v>
      </c>
      <c r="F176" s="286" t="s">
        <v>1194</v>
      </c>
      <c r="G176" s="284"/>
      <c r="H176" s="285" t="s">
        <v>1</v>
      </c>
      <c r="I176" s="287"/>
      <c r="J176" s="284"/>
      <c r="K176" s="284"/>
      <c r="L176" s="288"/>
      <c r="M176" s="289"/>
      <c r="N176" s="290"/>
      <c r="O176" s="290"/>
      <c r="P176" s="290"/>
      <c r="Q176" s="290"/>
      <c r="R176" s="290"/>
      <c r="S176" s="290"/>
      <c r="T176" s="291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92" t="s">
        <v>175</v>
      </c>
      <c r="AU176" s="292" t="s">
        <v>87</v>
      </c>
      <c r="AV176" s="15" t="s">
        <v>85</v>
      </c>
      <c r="AW176" s="15" t="s">
        <v>34</v>
      </c>
      <c r="AX176" s="15" t="s">
        <v>77</v>
      </c>
      <c r="AY176" s="292" t="s">
        <v>167</v>
      </c>
    </row>
    <row r="177" s="13" customFormat="1">
      <c r="A177" s="13"/>
      <c r="B177" s="249"/>
      <c r="C177" s="250"/>
      <c r="D177" s="251" t="s">
        <v>175</v>
      </c>
      <c r="E177" s="252" t="s">
        <v>1</v>
      </c>
      <c r="F177" s="253" t="s">
        <v>1195</v>
      </c>
      <c r="G177" s="250"/>
      <c r="H177" s="254">
        <v>-9.6300000000000008</v>
      </c>
      <c r="I177" s="255"/>
      <c r="J177" s="250"/>
      <c r="K177" s="250"/>
      <c r="L177" s="256"/>
      <c r="M177" s="257"/>
      <c r="N177" s="258"/>
      <c r="O177" s="258"/>
      <c r="P177" s="258"/>
      <c r="Q177" s="258"/>
      <c r="R177" s="258"/>
      <c r="S177" s="258"/>
      <c r="T177" s="25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0" t="s">
        <v>175</v>
      </c>
      <c r="AU177" s="260" t="s">
        <v>87</v>
      </c>
      <c r="AV177" s="13" t="s">
        <v>87</v>
      </c>
      <c r="AW177" s="13" t="s">
        <v>34</v>
      </c>
      <c r="AX177" s="13" t="s">
        <v>77</v>
      </c>
      <c r="AY177" s="260" t="s">
        <v>167</v>
      </c>
    </row>
    <row r="178" s="15" customFormat="1">
      <c r="A178" s="15"/>
      <c r="B178" s="283"/>
      <c r="C178" s="284"/>
      <c r="D178" s="251" t="s">
        <v>175</v>
      </c>
      <c r="E178" s="285" t="s">
        <v>1</v>
      </c>
      <c r="F178" s="286" t="s">
        <v>576</v>
      </c>
      <c r="G178" s="284"/>
      <c r="H178" s="285" t="s">
        <v>1</v>
      </c>
      <c r="I178" s="287"/>
      <c r="J178" s="284"/>
      <c r="K178" s="284"/>
      <c r="L178" s="288"/>
      <c r="M178" s="289"/>
      <c r="N178" s="290"/>
      <c r="O178" s="290"/>
      <c r="P178" s="290"/>
      <c r="Q178" s="290"/>
      <c r="R178" s="290"/>
      <c r="S178" s="290"/>
      <c r="T178" s="291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92" t="s">
        <v>175</v>
      </c>
      <c r="AU178" s="292" t="s">
        <v>87</v>
      </c>
      <c r="AV178" s="15" t="s">
        <v>85</v>
      </c>
      <c r="AW178" s="15" t="s">
        <v>34</v>
      </c>
      <c r="AX178" s="15" t="s">
        <v>77</v>
      </c>
      <c r="AY178" s="292" t="s">
        <v>167</v>
      </c>
    </row>
    <row r="179" s="13" customFormat="1">
      <c r="A179" s="13"/>
      <c r="B179" s="249"/>
      <c r="C179" s="250"/>
      <c r="D179" s="251" t="s">
        <v>175</v>
      </c>
      <c r="E179" s="252" t="s">
        <v>1</v>
      </c>
      <c r="F179" s="253" t="s">
        <v>1196</v>
      </c>
      <c r="G179" s="250"/>
      <c r="H179" s="254">
        <v>-26.789999999999999</v>
      </c>
      <c r="I179" s="255"/>
      <c r="J179" s="250"/>
      <c r="K179" s="250"/>
      <c r="L179" s="256"/>
      <c r="M179" s="257"/>
      <c r="N179" s="258"/>
      <c r="O179" s="258"/>
      <c r="P179" s="258"/>
      <c r="Q179" s="258"/>
      <c r="R179" s="258"/>
      <c r="S179" s="258"/>
      <c r="T179" s="25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0" t="s">
        <v>175</v>
      </c>
      <c r="AU179" s="260" t="s">
        <v>87</v>
      </c>
      <c r="AV179" s="13" t="s">
        <v>87</v>
      </c>
      <c r="AW179" s="13" t="s">
        <v>34</v>
      </c>
      <c r="AX179" s="13" t="s">
        <v>77</v>
      </c>
      <c r="AY179" s="260" t="s">
        <v>167</v>
      </c>
    </row>
    <row r="180" s="14" customFormat="1">
      <c r="A180" s="14"/>
      <c r="B180" s="261"/>
      <c r="C180" s="262"/>
      <c r="D180" s="251" t="s">
        <v>175</v>
      </c>
      <c r="E180" s="263" t="s">
        <v>1</v>
      </c>
      <c r="F180" s="264" t="s">
        <v>187</v>
      </c>
      <c r="G180" s="262"/>
      <c r="H180" s="265">
        <v>137.548</v>
      </c>
      <c r="I180" s="266"/>
      <c r="J180" s="262"/>
      <c r="K180" s="262"/>
      <c r="L180" s="267"/>
      <c r="M180" s="268"/>
      <c r="N180" s="269"/>
      <c r="O180" s="269"/>
      <c r="P180" s="269"/>
      <c r="Q180" s="269"/>
      <c r="R180" s="269"/>
      <c r="S180" s="269"/>
      <c r="T180" s="27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71" t="s">
        <v>175</v>
      </c>
      <c r="AU180" s="271" t="s">
        <v>87</v>
      </c>
      <c r="AV180" s="14" t="s">
        <v>173</v>
      </c>
      <c r="AW180" s="14" t="s">
        <v>34</v>
      </c>
      <c r="AX180" s="14" t="s">
        <v>85</v>
      </c>
      <c r="AY180" s="271" t="s">
        <v>167</v>
      </c>
    </row>
    <row r="181" s="2" customFormat="1" ht="16.5" customHeight="1">
      <c r="A181" s="39"/>
      <c r="B181" s="40"/>
      <c r="C181" s="272" t="s">
        <v>246</v>
      </c>
      <c r="D181" s="272" t="s">
        <v>211</v>
      </c>
      <c r="E181" s="273" t="s">
        <v>579</v>
      </c>
      <c r="F181" s="274" t="s">
        <v>580</v>
      </c>
      <c r="G181" s="275" t="s">
        <v>172</v>
      </c>
      <c r="H181" s="276">
        <v>144.42500000000001</v>
      </c>
      <c r="I181" s="277"/>
      <c r="J181" s="278">
        <f>ROUND(I181*H181,2)</f>
        <v>0</v>
      </c>
      <c r="K181" s="279"/>
      <c r="L181" s="280"/>
      <c r="M181" s="281" t="s">
        <v>1</v>
      </c>
      <c r="N181" s="282" t="s">
        <v>42</v>
      </c>
      <c r="O181" s="92"/>
      <c r="P181" s="245">
        <f>O181*H181</f>
        <v>0</v>
      </c>
      <c r="Q181" s="245">
        <v>0.0036800000000000001</v>
      </c>
      <c r="R181" s="245">
        <f>Q181*H181</f>
        <v>0.53148400000000007</v>
      </c>
      <c r="S181" s="245">
        <v>0</v>
      </c>
      <c r="T181" s="246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7" t="s">
        <v>210</v>
      </c>
      <c r="AT181" s="247" t="s">
        <v>211</v>
      </c>
      <c r="AU181" s="247" t="s">
        <v>87</v>
      </c>
      <c r="AY181" s="18" t="s">
        <v>167</v>
      </c>
      <c r="BE181" s="248">
        <f>IF(N181="základní",J181,0)</f>
        <v>0</v>
      </c>
      <c r="BF181" s="248">
        <f>IF(N181="snížená",J181,0)</f>
        <v>0</v>
      </c>
      <c r="BG181" s="248">
        <f>IF(N181="zákl. přenesená",J181,0)</f>
        <v>0</v>
      </c>
      <c r="BH181" s="248">
        <f>IF(N181="sníž. přenesená",J181,0)</f>
        <v>0</v>
      </c>
      <c r="BI181" s="248">
        <f>IF(N181="nulová",J181,0)</f>
        <v>0</v>
      </c>
      <c r="BJ181" s="18" t="s">
        <v>85</v>
      </c>
      <c r="BK181" s="248">
        <f>ROUND(I181*H181,2)</f>
        <v>0</v>
      </c>
      <c r="BL181" s="18" t="s">
        <v>173</v>
      </c>
      <c r="BM181" s="247" t="s">
        <v>581</v>
      </c>
    </row>
    <row r="182" s="13" customFormat="1">
      <c r="A182" s="13"/>
      <c r="B182" s="249"/>
      <c r="C182" s="250"/>
      <c r="D182" s="251" t="s">
        <v>175</v>
      </c>
      <c r="E182" s="250"/>
      <c r="F182" s="253" t="s">
        <v>1197</v>
      </c>
      <c r="G182" s="250"/>
      <c r="H182" s="254">
        <v>144.42500000000001</v>
      </c>
      <c r="I182" s="255"/>
      <c r="J182" s="250"/>
      <c r="K182" s="250"/>
      <c r="L182" s="256"/>
      <c r="M182" s="257"/>
      <c r="N182" s="258"/>
      <c r="O182" s="258"/>
      <c r="P182" s="258"/>
      <c r="Q182" s="258"/>
      <c r="R182" s="258"/>
      <c r="S182" s="258"/>
      <c r="T182" s="25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0" t="s">
        <v>175</v>
      </c>
      <c r="AU182" s="260" t="s">
        <v>87</v>
      </c>
      <c r="AV182" s="13" t="s">
        <v>87</v>
      </c>
      <c r="AW182" s="13" t="s">
        <v>4</v>
      </c>
      <c r="AX182" s="13" t="s">
        <v>85</v>
      </c>
      <c r="AY182" s="260" t="s">
        <v>167</v>
      </c>
    </row>
    <row r="183" s="2" customFormat="1" ht="37.8" customHeight="1">
      <c r="A183" s="39"/>
      <c r="B183" s="40"/>
      <c r="C183" s="235" t="s">
        <v>251</v>
      </c>
      <c r="D183" s="235" t="s">
        <v>169</v>
      </c>
      <c r="E183" s="236" t="s">
        <v>1198</v>
      </c>
      <c r="F183" s="237" t="s">
        <v>1199</v>
      </c>
      <c r="G183" s="238" t="s">
        <v>238</v>
      </c>
      <c r="H183" s="239">
        <v>55.100000000000001</v>
      </c>
      <c r="I183" s="240"/>
      <c r="J183" s="241">
        <f>ROUND(I183*H183,2)</f>
        <v>0</v>
      </c>
      <c r="K183" s="242"/>
      <c r="L183" s="45"/>
      <c r="M183" s="243" t="s">
        <v>1</v>
      </c>
      <c r="N183" s="244" t="s">
        <v>42</v>
      </c>
      <c r="O183" s="92"/>
      <c r="P183" s="245">
        <f>O183*H183</f>
        <v>0</v>
      </c>
      <c r="Q183" s="245">
        <v>0.0017600000000000001</v>
      </c>
      <c r="R183" s="245">
        <f>Q183*H183</f>
        <v>0.096976000000000007</v>
      </c>
      <c r="S183" s="245">
        <v>0</v>
      </c>
      <c r="T183" s="246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7" t="s">
        <v>173</v>
      </c>
      <c r="AT183" s="247" t="s">
        <v>169</v>
      </c>
      <c r="AU183" s="247" t="s">
        <v>87</v>
      </c>
      <c r="AY183" s="18" t="s">
        <v>167</v>
      </c>
      <c r="BE183" s="248">
        <f>IF(N183="základní",J183,0)</f>
        <v>0</v>
      </c>
      <c r="BF183" s="248">
        <f>IF(N183="snížená",J183,0)</f>
        <v>0</v>
      </c>
      <c r="BG183" s="248">
        <f>IF(N183="zákl. přenesená",J183,0)</f>
        <v>0</v>
      </c>
      <c r="BH183" s="248">
        <f>IF(N183="sníž. přenesená",J183,0)</f>
        <v>0</v>
      </c>
      <c r="BI183" s="248">
        <f>IF(N183="nulová",J183,0)</f>
        <v>0</v>
      </c>
      <c r="BJ183" s="18" t="s">
        <v>85</v>
      </c>
      <c r="BK183" s="248">
        <f>ROUND(I183*H183,2)</f>
        <v>0</v>
      </c>
      <c r="BL183" s="18" t="s">
        <v>173</v>
      </c>
      <c r="BM183" s="247" t="s">
        <v>1200</v>
      </c>
    </row>
    <row r="184" s="15" customFormat="1">
      <c r="A184" s="15"/>
      <c r="B184" s="283"/>
      <c r="C184" s="284"/>
      <c r="D184" s="251" t="s">
        <v>175</v>
      </c>
      <c r="E184" s="285" t="s">
        <v>1</v>
      </c>
      <c r="F184" s="286" t="s">
        <v>299</v>
      </c>
      <c r="G184" s="284"/>
      <c r="H184" s="285" t="s">
        <v>1</v>
      </c>
      <c r="I184" s="287"/>
      <c r="J184" s="284"/>
      <c r="K184" s="284"/>
      <c r="L184" s="288"/>
      <c r="M184" s="289"/>
      <c r="N184" s="290"/>
      <c r="O184" s="290"/>
      <c r="P184" s="290"/>
      <c r="Q184" s="290"/>
      <c r="R184" s="290"/>
      <c r="S184" s="290"/>
      <c r="T184" s="291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92" t="s">
        <v>175</v>
      </c>
      <c r="AU184" s="292" t="s">
        <v>87</v>
      </c>
      <c r="AV184" s="15" t="s">
        <v>85</v>
      </c>
      <c r="AW184" s="15" t="s">
        <v>34</v>
      </c>
      <c r="AX184" s="15" t="s">
        <v>77</v>
      </c>
      <c r="AY184" s="292" t="s">
        <v>167</v>
      </c>
    </row>
    <row r="185" s="13" customFormat="1">
      <c r="A185" s="13"/>
      <c r="B185" s="249"/>
      <c r="C185" s="250"/>
      <c r="D185" s="251" t="s">
        <v>175</v>
      </c>
      <c r="E185" s="252" t="s">
        <v>1</v>
      </c>
      <c r="F185" s="253" t="s">
        <v>1201</v>
      </c>
      <c r="G185" s="250"/>
      <c r="H185" s="254">
        <v>55.100000000000001</v>
      </c>
      <c r="I185" s="255"/>
      <c r="J185" s="250"/>
      <c r="K185" s="250"/>
      <c r="L185" s="256"/>
      <c r="M185" s="257"/>
      <c r="N185" s="258"/>
      <c r="O185" s="258"/>
      <c r="P185" s="258"/>
      <c r="Q185" s="258"/>
      <c r="R185" s="258"/>
      <c r="S185" s="258"/>
      <c r="T185" s="25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0" t="s">
        <v>175</v>
      </c>
      <c r="AU185" s="260" t="s">
        <v>87</v>
      </c>
      <c r="AV185" s="13" t="s">
        <v>87</v>
      </c>
      <c r="AW185" s="13" t="s">
        <v>34</v>
      </c>
      <c r="AX185" s="13" t="s">
        <v>85</v>
      </c>
      <c r="AY185" s="260" t="s">
        <v>167</v>
      </c>
    </row>
    <row r="186" s="2" customFormat="1" ht="16.5" customHeight="1">
      <c r="A186" s="39"/>
      <c r="B186" s="40"/>
      <c r="C186" s="272" t="s">
        <v>259</v>
      </c>
      <c r="D186" s="272" t="s">
        <v>211</v>
      </c>
      <c r="E186" s="273" t="s">
        <v>1202</v>
      </c>
      <c r="F186" s="274" t="s">
        <v>1203</v>
      </c>
      <c r="G186" s="275" t="s">
        <v>172</v>
      </c>
      <c r="H186" s="276">
        <v>8.6780000000000008</v>
      </c>
      <c r="I186" s="277"/>
      <c r="J186" s="278">
        <f>ROUND(I186*H186,2)</f>
        <v>0</v>
      </c>
      <c r="K186" s="279"/>
      <c r="L186" s="280"/>
      <c r="M186" s="281" t="s">
        <v>1</v>
      </c>
      <c r="N186" s="282" t="s">
        <v>42</v>
      </c>
      <c r="O186" s="92"/>
      <c r="P186" s="245">
        <f>O186*H186</f>
        <v>0</v>
      </c>
      <c r="Q186" s="245">
        <v>0.00068999999999999997</v>
      </c>
      <c r="R186" s="245">
        <f>Q186*H186</f>
        <v>0.0059878200000000005</v>
      </c>
      <c r="S186" s="245">
        <v>0</v>
      </c>
      <c r="T186" s="246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7" t="s">
        <v>210</v>
      </c>
      <c r="AT186" s="247" t="s">
        <v>211</v>
      </c>
      <c r="AU186" s="247" t="s">
        <v>87</v>
      </c>
      <c r="AY186" s="18" t="s">
        <v>167</v>
      </c>
      <c r="BE186" s="248">
        <f>IF(N186="základní",J186,0)</f>
        <v>0</v>
      </c>
      <c r="BF186" s="248">
        <f>IF(N186="snížená",J186,0)</f>
        <v>0</v>
      </c>
      <c r="BG186" s="248">
        <f>IF(N186="zákl. přenesená",J186,0)</f>
        <v>0</v>
      </c>
      <c r="BH186" s="248">
        <f>IF(N186="sníž. přenesená",J186,0)</f>
        <v>0</v>
      </c>
      <c r="BI186" s="248">
        <f>IF(N186="nulová",J186,0)</f>
        <v>0</v>
      </c>
      <c r="BJ186" s="18" t="s">
        <v>85</v>
      </c>
      <c r="BK186" s="248">
        <f>ROUND(I186*H186,2)</f>
        <v>0</v>
      </c>
      <c r="BL186" s="18" t="s">
        <v>173</v>
      </c>
      <c r="BM186" s="247" t="s">
        <v>1204</v>
      </c>
    </row>
    <row r="187" s="13" customFormat="1">
      <c r="A187" s="13"/>
      <c r="B187" s="249"/>
      <c r="C187" s="250"/>
      <c r="D187" s="251" t="s">
        <v>175</v>
      </c>
      <c r="E187" s="252" t="s">
        <v>1</v>
      </c>
      <c r="F187" s="253" t="s">
        <v>1205</v>
      </c>
      <c r="G187" s="250"/>
      <c r="H187" s="254">
        <v>8.2650000000000006</v>
      </c>
      <c r="I187" s="255"/>
      <c r="J187" s="250"/>
      <c r="K187" s="250"/>
      <c r="L187" s="256"/>
      <c r="M187" s="257"/>
      <c r="N187" s="258"/>
      <c r="O187" s="258"/>
      <c r="P187" s="258"/>
      <c r="Q187" s="258"/>
      <c r="R187" s="258"/>
      <c r="S187" s="258"/>
      <c r="T187" s="25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0" t="s">
        <v>175</v>
      </c>
      <c r="AU187" s="260" t="s">
        <v>87</v>
      </c>
      <c r="AV187" s="13" t="s">
        <v>87</v>
      </c>
      <c r="AW187" s="13" t="s">
        <v>34</v>
      </c>
      <c r="AX187" s="13" t="s">
        <v>85</v>
      </c>
      <c r="AY187" s="260" t="s">
        <v>167</v>
      </c>
    </row>
    <row r="188" s="13" customFormat="1">
      <c r="A188" s="13"/>
      <c r="B188" s="249"/>
      <c r="C188" s="250"/>
      <c r="D188" s="251" t="s">
        <v>175</v>
      </c>
      <c r="E188" s="250"/>
      <c r="F188" s="253" t="s">
        <v>1206</v>
      </c>
      <c r="G188" s="250"/>
      <c r="H188" s="254">
        <v>8.6780000000000008</v>
      </c>
      <c r="I188" s="255"/>
      <c r="J188" s="250"/>
      <c r="K188" s="250"/>
      <c r="L188" s="256"/>
      <c r="M188" s="257"/>
      <c r="N188" s="258"/>
      <c r="O188" s="258"/>
      <c r="P188" s="258"/>
      <c r="Q188" s="258"/>
      <c r="R188" s="258"/>
      <c r="S188" s="258"/>
      <c r="T188" s="25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0" t="s">
        <v>175</v>
      </c>
      <c r="AU188" s="260" t="s">
        <v>87</v>
      </c>
      <c r="AV188" s="13" t="s">
        <v>87</v>
      </c>
      <c r="AW188" s="13" t="s">
        <v>4</v>
      </c>
      <c r="AX188" s="13" t="s">
        <v>85</v>
      </c>
      <c r="AY188" s="260" t="s">
        <v>167</v>
      </c>
    </row>
    <row r="189" s="2" customFormat="1" ht="24.15" customHeight="1">
      <c r="A189" s="39"/>
      <c r="B189" s="40"/>
      <c r="C189" s="235" t="s">
        <v>264</v>
      </c>
      <c r="D189" s="235" t="s">
        <v>169</v>
      </c>
      <c r="E189" s="236" t="s">
        <v>584</v>
      </c>
      <c r="F189" s="237" t="s">
        <v>585</v>
      </c>
      <c r="G189" s="238" t="s">
        <v>238</v>
      </c>
      <c r="H189" s="239">
        <v>50.372999999999998</v>
      </c>
      <c r="I189" s="240"/>
      <c r="J189" s="241">
        <f>ROUND(I189*H189,2)</f>
        <v>0</v>
      </c>
      <c r="K189" s="242"/>
      <c r="L189" s="45"/>
      <c r="M189" s="243" t="s">
        <v>1</v>
      </c>
      <c r="N189" s="244" t="s">
        <v>42</v>
      </c>
      <c r="O189" s="92"/>
      <c r="P189" s="245">
        <f>O189*H189</f>
        <v>0</v>
      </c>
      <c r="Q189" s="245">
        <v>3.0000000000000001E-05</v>
      </c>
      <c r="R189" s="245">
        <f>Q189*H189</f>
        <v>0.0015111899999999999</v>
      </c>
      <c r="S189" s="245">
        <v>0</v>
      </c>
      <c r="T189" s="246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7" t="s">
        <v>173</v>
      </c>
      <c r="AT189" s="247" t="s">
        <v>169</v>
      </c>
      <c r="AU189" s="247" t="s">
        <v>87</v>
      </c>
      <c r="AY189" s="18" t="s">
        <v>167</v>
      </c>
      <c r="BE189" s="248">
        <f>IF(N189="základní",J189,0)</f>
        <v>0</v>
      </c>
      <c r="BF189" s="248">
        <f>IF(N189="snížená",J189,0)</f>
        <v>0</v>
      </c>
      <c r="BG189" s="248">
        <f>IF(N189="zákl. přenesená",J189,0)</f>
        <v>0</v>
      </c>
      <c r="BH189" s="248">
        <f>IF(N189="sníž. přenesená",J189,0)</f>
        <v>0</v>
      </c>
      <c r="BI189" s="248">
        <f>IF(N189="nulová",J189,0)</f>
        <v>0</v>
      </c>
      <c r="BJ189" s="18" t="s">
        <v>85</v>
      </c>
      <c r="BK189" s="248">
        <f>ROUND(I189*H189,2)</f>
        <v>0</v>
      </c>
      <c r="BL189" s="18" t="s">
        <v>173</v>
      </c>
      <c r="BM189" s="247" t="s">
        <v>586</v>
      </c>
    </row>
    <row r="190" s="13" customFormat="1">
      <c r="A190" s="13"/>
      <c r="B190" s="249"/>
      <c r="C190" s="250"/>
      <c r="D190" s="251" t="s">
        <v>175</v>
      </c>
      <c r="E190" s="252" t="s">
        <v>1</v>
      </c>
      <c r="F190" s="253" t="s">
        <v>1207</v>
      </c>
      <c r="G190" s="250"/>
      <c r="H190" s="254">
        <v>51.472999999999999</v>
      </c>
      <c r="I190" s="255"/>
      <c r="J190" s="250"/>
      <c r="K190" s="250"/>
      <c r="L190" s="256"/>
      <c r="M190" s="257"/>
      <c r="N190" s="258"/>
      <c r="O190" s="258"/>
      <c r="P190" s="258"/>
      <c r="Q190" s="258"/>
      <c r="R190" s="258"/>
      <c r="S190" s="258"/>
      <c r="T190" s="25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0" t="s">
        <v>175</v>
      </c>
      <c r="AU190" s="260" t="s">
        <v>87</v>
      </c>
      <c r="AV190" s="13" t="s">
        <v>87</v>
      </c>
      <c r="AW190" s="13" t="s">
        <v>34</v>
      </c>
      <c r="AX190" s="13" t="s">
        <v>77</v>
      </c>
      <c r="AY190" s="260" t="s">
        <v>167</v>
      </c>
    </row>
    <row r="191" s="15" customFormat="1">
      <c r="A191" s="15"/>
      <c r="B191" s="283"/>
      <c r="C191" s="284"/>
      <c r="D191" s="251" t="s">
        <v>175</v>
      </c>
      <c r="E191" s="285" t="s">
        <v>1</v>
      </c>
      <c r="F191" s="286" t="s">
        <v>576</v>
      </c>
      <c r="G191" s="284"/>
      <c r="H191" s="285" t="s">
        <v>1</v>
      </c>
      <c r="I191" s="287"/>
      <c r="J191" s="284"/>
      <c r="K191" s="284"/>
      <c r="L191" s="288"/>
      <c r="M191" s="289"/>
      <c r="N191" s="290"/>
      <c r="O191" s="290"/>
      <c r="P191" s="290"/>
      <c r="Q191" s="290"/>
      <c r="R191" s="290"/>
      <c r="S191" s="290"/>
      <c r="T191" s="291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92" t="s">
        <v>175</v>
      </c>
      <c r="AU191" s="292" t="s">
        <v>87</v>
      </c>
      <c r="AV191" s="15" t="s">
        <v>85</v>
      </c>
      <c r="AW191" s="15" t="s">
        <v>34</v>
      </c>
      <c r="AX191" s="15" t="s">
        <v>77</v>
      </c>
      <c r="AY191" s="292" t="s">
        <v>167</v>
      </c>
    </row>
    <row r="192" s="13" customFormat="1">
      <c r="A192" s="13"/>
      <c r="B192" s="249"/>
      <c r="C192" s="250"/>
      <c r="D192" s="251" t="s">
        <v>175</v>
      </c>
      <c r="E192" s="252" t="s">
        <v>1</v>
      </c>
      <c r="F192" s="253" t="s">
        <v>1208</v>
      </c>
      <c r="G192" s="250"/>
      <c r="H192" s="254">
        <v>-1.1000000000000001</v>
      </c>
      <c r="I192" s="255"/>
      <c r="J192" s="250"/>
      <c r="K192" s="250"/>
      <c r="L192" s="256"/>
      <c r="M192" s="257"/>
      <c r="N192" s="258"/>
      <c r="O192" s="258"/>
      <c r="P192" s="258"/>
      <c r="Q192" s="258"/>
      <c r="R192" s="258"/>
      <c r="S192" s="258"/>
      <c r="T192" s="25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0" t="s">
        <v>175</v>
      </c>
      <c r="AU192" s="260" t="s">
        <v>87</v>
      </c>
      <c r="AV192" s="13" t="s">
        <v>87</v>
      </c>
      <c r="AW192" s="13" t="s">
        <v>34</v>
      </c>
      <c r="AX192" s="13" t="s">
        <v>77</v>
      </c>
      <c r="AY192" s="260" t="s">
        <v>167</v>
      </c>
    </row>
    <row r="193" s="14" customFormat="1">
      <c r="A193" s="14"/>
      <c r="B193" s="261"/>
      <c r="C193" s="262"/>
      <c r="D193" s="251" t="s">
        <v>175</v>
      </c>
      <c r="E193" s="263" t="s">
        <v>1</v>
      </c>
      <c r="F193" s="264" t="s">
        <v>187</v>
      </c>
      <c r="G193" s="262"/>
      <c r="H193" s="265">
        <v>50.372999999999998</v>
      </c>
      <c r="I193" s="266"/>
      <c r="J193" s="262"/>
      <c r="K193" s="262"/>
      <c r="L193" s="267"/>
      <c r="M193" s="268"/>
      <c r="N193" s="269"/>
      <c r="O193" s="269"/>
      <c r="P193" s="269"/>
      <c r="Q193" s="269"/>
      <c r="R193" s="269"/>
      <c r="S193" s="269"/>
      <c r="T193" s="27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71" t="s">
        <v>175</v>
      </c>
      <c r="AU193" s="271" t="s">
        <v>87</v>
      </c>
      <c r="AV193" s="14" t="s">
        <v>173</v>
      </c>
      <c r="AW193" s="14" t="s">
        <v>34</v>
      </c>
      <c r="AX193" s="14" t="s">
        <v>85</v>
      </c>
      <c r="AY193" s="271" t="s">
        <v>167</v>
      </c>
    </row>
    <row r="194" s="2" customFormat="1" ht="24.15" customHeight="1">
      <c r="A194" s="39"/>
      <c r="B194" s="40"/>
      <c r="C194" s="272" t="s">
        <v>268</v>
      </c>
      <c r="D194" s="272" t="s">
        <v>211</v>
      </c>
      <c r="E194" s="273" t="s">
        <v>590</v>
      </c>
      <c r="F194" s="274" t="s">
        <v>591</v>
      </c>
      <c r="G194" s="275" t="s">
        <v>238</v>
      </c>
      <c r="H194" s="276">
        <v>52.892000000000003</v>
      </c>
      <c r="I194" s="277"/>
      <c r="J194" s="278">
        <f>ROUND(I194*H194,2)</f>
        <v>0</v>
      </c>
      <c r="K194" s="279"/>
      <c r="L194" s="280"/>
      <c r="M194" s="281" t="s">
        <v>1</v>
      </c>
      <c r="N194" s="282" t="s">
        <v>42</v>
      </c>
      <c r="O194" s="92"/>
      <c r="P194" s="245">
        <f>O194*H194</f>
        <v>0</v>
      </c>
      <c r="Q194" s="245">
        <v>0.00059999999999999995</v>
      </c>
      <c r="R194" s="245">
        <f>Q194*H194</f>
        <v>0.031735199999999998</v>
      </c>
      <c r="S194" s="245">
        <v>0</v>
      </c>
      <c r="T194" s="246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7" t="s">
        <v>210</v>
      </c>
      <c r="AT194" s="247" t="s">
        <v>211</v>
      </c>
      <c r="AU194" s="247" t="s">
        <v>87</v>
      </c>
      <c r="AY194" s="18" t="s">
        <v>167</v>
      </c>
      <c r="BE194" s="248">
        <f>IF(N194="základní",J194,0)</f>
        <v>0</v>
      </c>
      <c r="BF194" s="248">
        <f>IF(N194="snížená",J194,0)</f>
        <v>0</v>
      </c>
      <c r="BG194" s="248">
        <f>IF(N194="zákl. přenesená",J194,0)</f>
        <v>0</v>
      </c>
      <c r="BH194" s="248">
        <f>IF(N194="sníž. přenesená",J194,0)</f>
        <v>0</v>
      </c>
      <c r="BI194" s="248">
        <f>IF(N194="nulová",J194,0)</f>
        <v>0</v>
      </c>
      <c r="BJ194" s="18" t="s">
        <v>85</v>
      </c>
      <c r="BK194" s="248">
        <f>ROUND(I194*H194,2)</f>
        <v>0</v>
      </c>
      <c r="BL194" s="18" t="s">
        <v>173</v>
      </c>
      <c r="BM194" s="247" t="s">
        <v>592</v>
      </c>
    </row>
    <row r="195" s="13" customFormat="1">
      <c r="A195" s="13"/>
      <c r="B195" s="249"/>
      <c r="C195" s="250"/>
      <c r="D195" s="251" t="s">
        <v>175</v>
      </c>
      <c r="E195" s="250"/>
      <c r="F195" s="253" t="s">
        <v>1209</v>
      </c>
      <c r="G195" s="250"/>
      <c r="H195" s="254">
        <v>52.892000000000003</v>
      </c>
      <c r="I195" s="255"/>
      <c r="J195" s="250"/>
      <c r="K195" s="250"/>
      <c r="L195" s="256"/>
      <c r="M195" s="257"/>
      <c r="N195" s="258"/>
      <c r="O195" s="258"/>
      <c r="P195" s="258"/>
      <c r="Q195" s="258"/>
      <c r="R195" s="258"/>
      <c r="S195" s="258"/>
      <c r="T195" s="25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0" t="s">
        <v>175</v>
      </c>
      <c r="AU195" s="260" t="s">
        <v>87</v>
      </c>
      <c r="AV195" s="13" t="s">
        <v>87</v>
      </c>
      <c r="AW195" s="13" t="s">
        <v>4</v>
      </c>
      <c r="AX195" s="13" t="s">
        <v>85</v>
      </c>
      <c r="AY195" s="260" t="s">
        <v>167</v>
      </c>
    </row>
    <row r="196" s="2" customFormat="1" ht="16.5" customHeight="1">
      <c r="A196" s="39"/>
      <c r="B196" s="40"/>
      <c r="C196" s="235" t="s">
        <v>273</v>
      </c>
      <c r="D196" s="235" t="s">
        <v>169</v>
      </c>
      <c r="E196" s="236" t="s">
        <v>595</v>
      </c>
      <c r="F196" s="237" t="s">
        <v>596</v>
      </c>
      <c r="G196" s="238" t="s">
        <v>238</v>
      </c>
      <c r="H196" s="239">
        <v>122.72</v>
      </c>
      <c r="I196" s="240"/>
      <c r="J196" s="241">
        <f>ROUND(I196*H196,2)</f>
        <v>0</v>
      </c>
      <c r="K196" s="242"/>
      <c r="L196" s="45"/>
      <c r="M196" s="243" t="s">
        <v>1</v>
      </c>
      <c r="N196" s="244" t="s">
        <v>42</v>
      </c>
      <c r="O196" s="92"/>
      <c r="P196" s="245">
        <f>O196*H196</f>
        <v>0</v>
      </c>
      <c r="Q196" s="245">
        <v>0</v>
      </c>
      <c r="R196" s="245">
        <f>Q196*H196</f>
        <v>0</v>
      </c>
      <c r="S196" s="245">
        <v>0</v>
      </c>
      <c r="T196" s="246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7" t="s">
        <v>173</v>
      </c>
      <c r="AT196" s="247" t="s">
        <v>169</v>
      </c>
      <c r="AU196" s="247" t="s">
        <v>87</v>
      </c>
      <c r="AY196" s="18" t="s">
        <v>167</v>
      </c>
      <c r="BE196" s="248">
        <f>IF(N196="základní",J196,0)</f>
        <v>0</v>
      </c>
      <c r="BF196" s="248">
        <f>IF(N196="snížená",J196,0)</f>
        <v>0</v>
      </c>
      <c r="BG196" s="248">
        <f>IF(N196="zákl. přenesená",J196,0)</f>
        <v>0</v>
      </c>
      <c r="BH196" s="248">
        <f>IF(N196="sníž. přenesená",J196,0)</f>
        <v>0</v>
      </c>
      <c r="BI196" s="248">
        <f>IF(N196="nulová",J196,0)</f>
        <v>0</v>
      </c>
      <c r="BJ196" s="18" t="s">
        <v>85</v>
      </c>
      <c r="BK196" s="248">
        <f>ROUND(I196*H196,2)</f>
        <v>0</v>
      </c>
      <c r="BL196" s="18" t="s">
        <v>173</v>
      </c>
      <c r="BM196" s="247" t="s">
        <v>597</v>
      </c>
    </row>
    <row r="197" s="2" customFormat="1" ht="24.15" customHeight="1">
      <c r="A197" s="39"/>
      <c r="B197" s="40"/>
      <c r="C197" s="272" t="s">
        <v>7</v>
      </c>
      <c r="D197" s="272" t="s">
        <v>211</v>
      </c>
      <c r="E197" s="273" t="s">
        <v>599</v>
      </c>
      <c r="F197" s="274" t="s">
        <v>600</v>
      </c>
      <c r="G197" s="275" t="s">
        <v>238</v>
      </c>
      <c r="H197" s="276">
        <v>71.001000000000005</v>
      </c>
      <c r="I197" s="277"/>
      <c r="J197" s="278">
        <f>ROUND(I197*H197,2)</f>
        <v>0</v>
      </c>
      <c r="K197" s="279"/>
      <c r="L197" s="280"/>
      <c r="M197" s="281" t="s">
        <v>1</v>
      </c>
      <c r="N197" s="282" t="s">
        <v>42</v>
      </c>
      <c r="O197" s="92"/>
      <c r="P197" s="245">
        <f>O197*H197</f>
        <v>0</v>
      </c>
      <c r="Q197" s="245">
        <v>0.00010000000000000001</v>
      </c>
      <c r="R197" s="245">
        <f>Q197*H197</f>
        <v>0.0071001000000000007</v>
      </c>
      <c r="S197" s="245">
        <v>0</v>
      </c>
      <c r="T197" s="246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7" t="s">
        <v>210</v>
      </c>
      <c r="AT197" s="247" t="s">
        <v>211</v>
      </c>
      <c r="AU197" s="247" t="s">
        <v>87</v>
      </c>
      <c r="AY197" s="18" t="s">
        <v>167</v>
      </c>
      <c r="BE197" s="248">
        <f>IF(N197="základní",J197,0)</f>
        <v>0</v>
      </c>
      <c r="BF197" s="248">
        <f>IF(N197="snížená",J197,0)</f>
        <v>0</v>
      </c>
      <c r="BG197" s="248">
        <f>IF(N197="zákl. přenesená",J197,0)</f>
        <v>0</v>
      </c>
      <c r="BH197" s="248">
        <f>IF(N197="sníž. přenesená",J197,0)</f>
        <v>0</v>
      </c>
      <c r="BI197" s="248">
        <f>IF(N197="nulová",J197,0)</f>
        <v>0</v>
      </c>
      <c r="BJ197" s="18" t="s">
        <v>85</v>
      </c>
      <c r="BK197" s="248">
        <f>ROUND(I197*H197,2)</f>
        <v>0</v>
      </c>
      <c r="BL197" s="18" t="s">
        <v>173</v>
      </c>
      <c r="BM197" s="247" t="s">
        <v>601</v>
      </c>
    </row>
    <row r="198" s="13" customFormat="1">
      <c r="A198" s="13"/>
      <c r="B198" s="249"/>
      <c r="C198" s="250"/>
      <c r="D198" s="251" t="s">
        <v>175</v>
      </c>
      <c r="E198" s="252" t="s">
        <v>1</v>
      </c>
      <c r="F198" s="253" t="s">
        <v>1210</v>
      </c>
      <c r="G198" s="250"/>
      <c r="H198" s="254">
        <v>57.854999999999997</v>
      </c>
      <c r="I198" s="255"/>
      <c r="J198" s="250"/>
      <c r="K198" s="250"/>
      <c r="L198" s="256"/>
      <c r="M198" s="257"/>
      <c r="N198" s="258"/>
      <c r="O198" s="258"/>
      <c r="P198" s="258"/>
      <c r="Q198" s="258"/>
      <c r="R198" s="258"/>
      <c r="S198" s="258"/>
      <c r="T198" s="25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0" t="s">
        <v>175</v>
      </c>
      <c r="AU198" s="260" t="s">
        <v>87</v>
      </c>
      <c r="AV198" s="13" t="s">
        <v>87</v>
      </c>
      <c r="AW198" s="13" t="s">
        <v>34</v>
      </c>
      <c r="AX198" s="13" t="s">
        <v>77</v>
      </c>
      <c r="AY198" s="260" t="s">
        <v>167</v>
      </c>
    </row>
    <row r="199" s="13" customFormat="1">
      <c r="A199" s="13"/>
      <c r="B199" s="249"/>
      <c r="C199" s="250"/>
      <c r="D199" s="251" t="s">
        <v>175</v>
      </c>
      <c r="E199" s="252" t="s">
        <v>1</v>
      </c>
      <c r="F199" s="253" t="s">
        <v>1211</v>
      </c>
      <c r="G199" s="250"/>
      <c r="H199" s="254">
        <v>9.7650000000000006</v>
      </c>
      <c r="I199" s="255"/>
      <c r="J199" s="250"/>
      <c r="K199" s="250"/>
      <c r="L199" s="256"/>
      <c r="M199" s="257"/>
      <c r="N199" s="258"/>
      <c r="O199" s="258"/>
      <c r="P199" s="258"/>
      <c r="Q199" s="258"/>
      <c r="R199" s="258"/>
      <c r="S199" s="258"/>
      <c r="T199" s="25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0" t="s">
        <v>175</v>
      </c>
      <c r="AU199" s="260" t="s">
        <v>87</v>
      </c>
      <c r="AV199" s="13" t="s">
        <v>87</v>
      </c>
      <c r="AW199" s="13" t="s">
        <v>34</v>
      </c>
      <c r="AX199" s="13" t="s">
        <v>77</v>
      </c>
      <c r="AY199" s="260" t="s">
        <v>167</v>
      </c>
    </row>
    <row r="200" s="14" customFormat="1">
      <c r="A200" s="14"/>
      <c r="B200" s="261"/>
      <c r="C200" s="262"/>
      <c r="D200" s="251" t="s">
        <v>175</v>
      </c>
      <c r="E200" s="263" t="s">
        <v>1</v>
      </c>
      <c r="F200" s="264" t="s">
        <v>187</v>
      </c>
      <c r="G200" s="262"/>
      <c r="H200" s="265">
        <v>67.620000000000005</v>
      </c>
      <c r="I200" s="266"/>
      <c r="J200" s="262"/>
      <c r="K200" s="262"/>
      <c r="L200" s="267"/>
      <c r="M200" s="268"/>
      <c r="N200" s="269"/>
      <c r="O200" s="269"/>
      <c r="P200" s="269"/>
      <c r="Q200" s="269"/>
      <c r="R200" s="269"/>
      <c r="S200" s="269"/>
      <c r="T200" s="27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71" t="s">
        <v>175</v>
      </c>
      <c r="AU200" s="271" t="s">
        <v>87</v>
      </c>
      <c r="AV200" s="14" t="s">
        <v>173</v>
      </c>
      <c r="AW200" s="14" t="s">
        <v>34</v>
      </c>
      <c r="AX200" s="14" t="s">
        <v>85</v>
      </c>
      <c r="AY200" s="271" t="s">
        <v>167</v>
      </c>
    </row>
    <row r="201" s="13" customFormat="1">
      <c r="A201" s="13"/>
      <c r="B201" s="249"/>
      <c r="C201" s="250"/>
      <c r="D201" s="251" t="s">
        <v>175</v>
      </c>
      <c r="E201" s="250"/>
      <c r="F201" s="253" t="s">
        <v>1212</v>
      </c>
      <c r="G201" s="250"/>
      <c r="H201" s="254">
        <v>71.001000000000005</v>
      </c>
      <c r="I201" s="255"/>
      <c r="J201" s="250"/>
      <c r="K201" s="250"/>
      <c r="L201" s="256"/>
      <c r="M201" s="257"/>
      <c r="N201" s="258"/>
      <c r="O201" s="258"/>
      <c r="P201" s="258"/>
      <c r="Q201" s="258"/>
      <c r="R201" s="258"/>
      <c r="S201" s="258"/>
      <c r="T201" s="25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0" t="s">
        <v>175</v>
      </c>
      <c r="AU201" s="260" t="s">
        <v>87</v>
      </c>
      <c r="AV201" s="13" t="s">
        <v>87</v>
      </c>
      <c r="AW201" s="13" t="s">
        <v>4</v>
      </c>
      <c r="AX201" s="13" t="s">
        <v>85</v>
      </c>
      <c r="AY201" s="260" t="s">
        <v>167</v>
      </c>
    </row>
    <row r="202" s="2" customFormat="1" ht="24.15" customHeight="1">
      <c r="A202" s="39"/>
      <c r="B202" s="40"/>
      <c r="C202" s="272" t="s">
        <v>282</v>
      </c>
      <c r="D202" s="272" t="s">
        <v>211</v>
      </c>
      <c r="E202" s="273" t="s">
        <v>606</v>
      </c>
      <c r="F202" s="274" t="s">
        <v>607</v>
      </c>
      <c r="G202" s="275" t="s">
        <v>238</v>
      </c>
      <c r="H202" s="276">
        <v>57.854999999999997</v>
      </c>
      <c r="I202" s="277"/>
      <c r="J202" s="278">
        <f>ROUND(I202*H202,2)</f>
        <v>0</v>
      </c>
      <c r="K202" s="279"/>
      <c r="L202" s="280"/>
      <c r="M202" s="281" t="s">
        <v>1</v>
      </c>
      <c r="N202" s="282" t="s">
        <v>42</v>
      </c>
      <c r="O202" s="92"/>
      <c r="P202" s="245">
        <f>O202*H202</f>
        <v>0</v>
      </c>
      <c r="Q202" s="245">
        <v>4.0000000000000003E-05</v>
      </c>
      <c r="R202" s="245">
        <f>Q202*H202</f>
        <v>0.0023142000000000002</v>
      </c>
      <c r="S202" s="245">
        <v>0</v>
      </c>
      <c r="T202" s="246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7" t="s">
        <v>210</v>
      </c>
      <c r="AT202" s="247" t="s">
        <v>211</v>
      </c>
      <c r="AU202" s="247" t="s">
        <v>87</v>
      </c>
      <c r="AY202" s="18" t="s">
        <v>167</v>
      </c>
      <c r="BE202" s="248">
        <f>IF(N202="základní",J202,0)</f>
        <v>0</v>
      </c>
      <c r="BF202" s="248">
        <f>IF(N202="snížená",J202,0)</f>
        <v>0</v>
      </c>
      <c r="BG202" s="248">
        <f>IF(N202="zákl. přenesená",J202,0)</f>
        <v>0</v>
      </c>
      <c r="BH202" s="248">
        <f>IF(N202="sníž. přenesená",J202,0)</f>
        <v>0</v>
      </c>
      <c r="BI202" s="248">
        <f>IF(N202="nulová",J202,0)</f>
        <v>0</v>
      </c>
      <c r="BJ202" s="18" t="s">
        <v>85</v>
      </c>
      <c r="BK202" s="248">
        <f>ROUND(I202*H202,2)</f>
        <v>0</v>
      </c>
      <c r="BL202" s="18" t="s">
        <v>173</v>
      </c>
      <c r="BM202" s="247" t="s">
        <v>608</v>
      </c>
    </row>
    <row r="203" s="13" customFormat="1">
      <c r="A203" s="13"/>
      <c r="B203" s="249"/>
      <c r="C203" s="250"/>
      <c r="D203" s="251" t="s">
        <v>175</v>
      </c>
      <c r="E203" s="252" t="s">
        <v>1</v>
      </c>
      <c r="F203" s="253" t="s">
        <v>1213</v>
      </c>
      <c r="G203" s="250"/>
      <c r="H203" s="254">
        <v>55.100000000000001</v>
      </c>
      <c r="I203" s="255"/>
      <c r="J203" s="250"/>
      <c r="K203" s="250"/>
      <c r="L203" s="256"/>
      <c r="M203" s="257"/>
      <c r="N203" s="258"/>
      <c r="O203" s="258"/>
      <c r="P203" s="258"/>
      <c r="Q203" s="258"/>
      <c r="R203" s="258"/>
      <c r="S203" s="258"/>
      <c r="T203" s="25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0" t="s">
        <v>175</v>
      </c>
      <c r="AU203" s="260" t="s">
        <v>87</v>
      </c>
      <c r="AV203" s="13" t="s">
        <v>87</v>
      </c>
      <c r="AW203" s="13" t="s">
        <v>34</v>
      </c>
      <c r="AX203" s="13" t="s">
        <v>77</v>
      </c>
      <c r="AY203" s="260" t="s">
        <v>167</v>
      </c>
    </row>
    <row r="204" s="14" customFormat="1">
      <c r="A204" s="14"/>
      <c r="B204" s="261"/>
      <c r="C204" s="262"/>
      <c r="D204" s="251" t="s">
        <v>175</v>
      </c>
      <c r="E204" s="263" t="s">
        <v>1</v>
      </c>
      <c r="F204" s="264" t="s">
        <v>187</v>
      </c>
      <c r="G204" s="262"/>
      <c r="H204" s="265">
        <v>55.100000000000001</v>
      </c>
      <c r="I204" s="266"/>
      <c r="J204" s="262"/>
      <c r="K204" s="262"/>
      <c r="L204" s="267"/>
      <c r="M204" s="268"/>
      <c r="N204" s="269"/>
      <c r="O204" s="269"/>
      <c r="P204" s="269"/>
      <c r="Q204" s="269"/>
      <c r="R204" s="269"/>
      <c r="S204" s="269"/>
      <c r="T204" s="270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71" t="s">
        <v>175</v>
      </c>
      <c r="AU204" s="271" t="s">
        <v>87</v>
      </c>
      <c r="AV204" s="14" t="s">
        <v>173</v>
      </c>
      <c r="AW204" s="14" t="s">
        <v>34</v>
      </c>
      <c r="AX204" s="14" t="s">
        <v>85</v>
      </c>
      <c r="AY204" s="271" t="s">
        <v>167</v>
      </c>
    </row>
    <row r="205" s="13" customFormat="1">
      <c r="A205" s="13"/>
      <c r="B205" s="249"/>
      <c r="C205" s="250"/>
      <c r="D205" s="251" t="s">
        <v>175</v>
      </c>
      <c r="E205" s="250"/>
      <c r="F205" s="253" t="s">
        <v>1214</v>
      </c>
      <c r="G205" s="250"/>
      <c r="H205" s="254">
        <v>57.854999999999997</v>
      </c>
      <c r="I205" s="255"/>
      <c r="J205" s="250"/>
      <c r="K205" s="250"/>
      <c r="L205" s="256"/>
      <c r="M205" s="257"/>
      <c r="N205" s="258"/>
      <c r="O205" s="258"/>
      <c r="P205" s="258"/>
      <c r="Q205" s="258"/>
      <c r="R205" s="258"/>
      <c r="S205" s="258"/>
      <c r="T205" s="25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0" t="s">
        <v>175</v>
      </c>
      <c r="AU205" s="260" t="s">
        <v>87</v>
      </c>
      <c r="AV205" s="13" t="s">
        <v>87</v>
      </c>
      <c r="AW205" s="13" t="s">
        <v>4</v>
      </c>
      <c r="AX205" s="13" t="s">
        <v>85</v>
      </c>
      <c r="AY205" s="260" t="s">
        <v>167</v>
      </c>
    </row>
    <row r="206" s="2" customFormat="1" ht="24.15" customHeight="1">
      <c r="A206" s="39"/>
      <c r="B206" s="40"/>
      <c r="C206" s="235" t="s">
        <v>287</v>
      </c>
      <c r="D206" s="235" t="s">
        <v>169</v>
      </c>
      <c r="E206" s="236" t="s">
        <v>613</v>
      </c>
      <c r="F206" s="237" t="s">
        <v>614</v>
      </c>
      <c r="G206" s="238" t="s">
        <v>172</v>
      </c>
      <c r="H206" s="239">
        <v>16.433</v>
      </c>
      <c r="I206" s="240"/>
      <c r="J206" s="241">
        <f>ROUND(I206*H206,2)</f>
        <v>0</v>
      </c>
      <c r="K206" s="242"/>
      <c r="L206" s="45"/>
      <c r="M206" s="243" t="s">
        <v>1</v>
      </c>
      <c r="N206" s="244" t="s">
        <v>42</v>
      </c>
      <c r="O206" s="92"/>
      <c r="P206" s="245">
        <f>O206*H206</f>
        <v>0</v>
      </c>
      <c r="Q206" s="245">
        <v>0.0038</v>
      </c>
      <c r="R206" s="245">
        <f>Q206*H206</f>
        <v>0.062445399999999998</v>
      </c>
      <c r="S206" s="245">
        <v>0</v>
      </c>
      <c r="T206" s="246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7" t="s">
        <v>173</v>
      </c>
      <c r="AT206" s="247" t="s">
        <v>169</v>
      </c>
      <c r="AU206" s="247" t="s">
        <v>87</v>
      </c>
      <c r="AY206" s="18" t="s">
        <v>167</v>
      </c>
      <c r="BE206" s="248">
        <f>IF(N206="základní",J206,0)</f>
        <v>0</v>
      </c>
      <c r="BF206" s="248">
        <f>IF(N206="snížená",J206,0)</f>
        <v>0</v>
      </c>
      <c r="BG206" s="248">
        <f>IF(N206="zákl. přenesená",J206,0)</f>
        <v>0</v>
      </c>
      <c r="BH206" s="248">
        <f>IF(N206="sníž. přenesená",J206,0)</f>
        <v>0</v>
      </c>
      <c r="BI206" s="248">
        <f>IF(N206="nulová",J206,0)</f>
        <v>0</v>
      </c>
      <c r="BJ206" s="18" t="s">
        <v>85</v>
      </c>
      <c r="BK206" s="248">
        <f>ROUND(I206*H206,2)</f>
        <v>0</v>
      </c>
      <c r="BL206" s="18" t="s">
        <v>173</v>
      </c>
      <c r="BM206" s="247" t="s">
        <v>615</v>
      </c>
    </row>
    <row r="207" s="15" customFormat="1">
      <c r="A207" s="15"/>
      <c r="B207" s="283"/>
      <c r="C207" s="284"/>
      <c r="D207" s="251" t="s">
        <v>175</v>
      </c>
      <c r="E207" s="285" t="s">
        <v>1</v>
      </c>
      <c r="F207" s="286" t="s">
        <v>563</v>
      </c>
      <c r="G207" s="284"/>
      <c r="H207" s="285" t="s">
        <v>1</v>
      </c>
      <c r="I207" s="287"/>
      <c r="J207" s="284"/>
      <c r="K207" s="284"/>
      <c r="L207" s="288"/>
      <c r="M207" s="289"/>
      <c r="N207" s="290"/>
      <c r="O207" s="290"/>
      <c r="P207" s="290"/>
      <c r="Q207" s="290"/>
      <c r="R207" s="290"/>
      <c r="S207" s="290"/>
      <c r="T207" s="291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92" t="s">
        <v>175</v>
      </c>
      <c r="AU207" s="292" t="s">
        <v>87</v>
      </c>
      <c r="AV207" s="15" t="s">
        <v>85</v>
      </c>
      <c r="AW207" s="15" t="s">
        <v>34</v>
      </c>
      <c r="AX207" s="15" t="s">
        <v>77</v>
      </c>
      <c r="AY207" s="292" t="s">
        <v>167</v>
      </c>
    </row>
    <row r="208" s="13" customFormat="1">
      <c r="A208" s="13"/>
      <c r="B208" s="249"/>
      <c r="C208" s="250"/>
      <c r="D208" s="251" t="s">
        <v>175</v>
      </c>
      <c r="E208" s="252" t="s">
        <v>1</v>
      </c>
      <c r="F208" s="253" t="s">
        <v>1215</v>
      </c>
      <c r="G208" s="250"/>
      <c r="H208" s="254">
        <v>10.073</v>
      </c>
      <c r="I208" s="255"/>
      <c r="J208" s="250"/>
      <c r="K208" s="250"/>
      <c r="L208" s="256"/>
      <c r="M208" s="257"/>
      <c r="N208" s="258"/>
      <c r="O208" s="258"/>
      <c r="P208" s="258"/>
      <c r="Q208" s="258"/>
      <c r="R208" s="258"/>
      <c r="S208" s="258"/>
      <c r="T208" s="25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0" t="s">
        <v>175</v>
      </c>
      <c r="AU208" s="260" t="s">
        <v>87</v>
      </c>
      <c r="AV208" s="13" t="s">
        <v>87</v>
      </c>
      <c r="AW208" s="13" t="s">
        <v>34</v>
      </c>
      <c r="AX208" s="13" t="s">
        <v>77</v>
      </c>
      <c r="AY208" s="260" t="s">
        <v>167</v>
      </c>
    </row>
    <row r="209" s="13" customFormat="1">
      <c r="A209" s="13"/>
      <c r="B209" s="249"/>
      <c r="C209" s="250"/>
      <c r="D209" s="251" t="s">
        <v>175</v>
      </c>
      <c r="E209" s="252" t="s">
        <v>1</v>
      </c>
      <c r="F209" s="253" t="s">
        <v>1216</v>
      </c>
      <c r="G209" s="250"/>
      <c r="H209" s="254">
        <v>6.3600000000000003</v>
      </c>
      <c r="I209" s="255"/>
      <c r="J209" s="250"/>
      <c r="K209" s="250"/>
      <c r="L209" s="256"/>
      <c r="M209" s="257"/>
      <c r="N209" s="258"/>
      <c r="O209" s="258"/>
      <c r="P209" s="258"/>
      <c r="Q209" s="258"/>
      <c r="R209" s="258"/>
      <c r="S209" s="258"/>
      <c r="T209" s="25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0" t="s">
        <v>175</v>
      </c>
      <c r="AU209" s="260" t="s">
        <v>87</v>
      </c>
      <c r="AV209" s="13" t="s">
        <v>87</v>
      </c>
      <c r="AW209" s="13" t="s">
        <v>34</v>
      </c>
      <c r="AX209" s="13" t="s">
        <v>77</v>
      </c>
      <c r="AY209" s="260" t="s">
        <v>167</v>
      </c>
    </row>
    <row r="210" s="14" customFormat="1">
      <c r="A210" s="14"/>
      <c r="B210" s="261"/>
      <c r="C210" s="262"/>
      <c r="D210" s="251" t="s">
        <v>175</v>
      </c>
      <c r="E210" s="263" t="s">
        <v>1</v>
      </c>
      <c r="F210" s="264" t="s">
        <v>187</v>
      </c>
      <c r="G210" s="262"/>
      <c r="H210" s="265">
        <v>16.433</v>
      </c>
      <c r="I210" s="266"/>
      <c r="J210" s="262"/>
      <c r="K210" s="262"/>
      <c r="L210" s="267"/>
      <c r="M210" s="268"/>
      <c r="N210" s="269"/>
      <c r="O210" s="269"/>
      <c r="P210" s="269"/>
      <c r="Q210" s="269"/>
      <c r="R210" s="269"/>
      <c r="S210" s="269"/>
      <c r="T210" s="270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71" t="s">
        <v>175</v>
      </c>
      <c r="AU210" s="271" t="s">
        <v>87</v>
      </c>
      <c r="AV210" s="14" t="s">
        <v>173</v>
      </c>
      <c r="AW210" s="14" t="s">
        <v>34</v>
      </c>
      <c r="AX210" s="14" t="s">
        <v>85</v>
      </c>
      <c r="AY210" s="271" t="s">
        <v>167</v>
      </c>
    </row>
    <row r="211" s="2" customFormat="1" ht="24.15" customHeight="1">
      <c r="A211" s="39"/>
      <c r="B211" s="40"/>
      <c r="C211" s="235" t="s">
        <v>295</v>
      </c>
      <c r="D211" s="235" t="s">
        <v>169</v>
      </c>
      <c r="E211" s="236" t="s">
        <v>618</v>
      </c>
      <c r="F211" s="237" t="s">
        <v>619</v>
      </c>
      <c r="G211" s="238" t="s">
        <v>172</v>
      </c>
      <c r="H211" s="239">
        <v>137.548</v>
      </c>
      <c r="I211" s="240"/>
      <c r="J211" s="241">
        <f>ROUND(I211*H211,2)</f>
        <v>0</v>
      </c>
      <c r="K211" s="242"/>
      <c r="L211" s="45"/>
      <c r="M211" s="243" t="s">
        <v>1</v>
      </c>
      <c r="N211" s="244" t="s">
        <v>42</v>
      </c>
      <c r="O211" s="92"/>
      <c r="P211" s="245">
        <f>O211*H211</f>
        <v>0</v>
      </c>
      <c r="Q211" s="245">
        <v>0.0027000000000000001</v>
      </c>
      <c r="R211" s="245">
        <f>Q211*H211</f>
        <v>0.37137960000000003</v>
      </c>
      <c r="S211" s="245">
        <v>0</v>
      </c>
      <c r="T211" s="246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7" t="s">
        <v>173</v>
      </c>
      <c r="AT211" s="247" t="s">
        <v>169</v>
      </c>
      <c r="AU211" s="247" t="s">
        <v>87</v>
      </c>
      <c r="AY211" s="18" t="s">
        <v>167</v>
      </c>
      <c r="BE211" s="248">
        <f>IF(N211="základní",J211,0)</f>
        <v>0</v>
      </c>
      <c r="BF211" s="248">
        <f>IF(N211="snížená",J211,0)</f>
        <v>0</v>
      </c>
      <c r="BG211" s="248">
        <f>IF(N211="zákl. přenesená",J211,0)</f>
        <v>0</v>
      </c>
      <c r="BH211" s="248">
        <f>IF(N211="sníž. přenesená",J211,0)</f>
        <v>0</v>
      </c>
      <c r="BI211" s="248">
        <f>IF(N211="nulová",J211,0)</f>
        <v>0</v>
      </c>
      <c r="BJ211" s="18" t="s">
        <v>85</v>
      </c>
      <c r="BK211" s="248">
        <f>ROUND(I211*H211,2)</f>
        <v>0</v>
      </c>
      <c r="BL211" s="18" t="s">
        <v>173</v>
      </c>
      <c r="BM211" s="247" t="s">
        <v>620</v>
      </c>
    </row>
    <row r="212" s="13" customFormat="1">
      <c r="A212" s="13"/>
      <c r="B212" s="249"/>
      <c r="C212" s="250"/>
      <c r="D212" s="251" t="s">
        <v>175</v>
      </c>
      <c r="E212" s="252" t="s">
        <v>1</v>
      </c>
      <c r="F212" s="253" t="s">
        <v>1188</v>
      </c>
      <c r="G212" s="250"/>
      <c r="H212" s="254">
        <v>137.548</v>
      </c>
      <c r="I212" s="255"/>
      <c r="J212" s="250"/>
      <c r="K212" s="250"/>
      <c r="L212" s="256"/>
      <c r="M212" s="257"/>
      <c r="N212" s="258"/>
      <c r="O212" s="258"/>
      <c r="P212" s="258"/>
      <c r="Q212" s="258"/>
      <c r="R212" s="258"/>
      <c r="S212" s="258"/>
      <c r="T212" s="25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0" t="s">
        <v>175</v>
      </c>
      <c r="AU212" s="260" t="s">
        <v>87</v>
      </c>
      <c r="AV212" s="13" t="s">
        <v>87</v>
      </c>
      <c r="AW212" s="13" t="s">
        <v>34</v>
      </c>
      <c r="AX212" s="13" t="s">
        <v>77</v>
      </c>
      <c r="AY212" s="260" t="s">
        <v>167</v>
      </c>
    </row>
    <row r="213" s="14" customFormat="1">
      <c r="A213" s="14"/>
      <c r="B213" s="261"/>
      <c r="C213" s="262"/>
      <c r="D213" s="251" t="s">
        <v>175</v>
      </c>
      <c r="E213" s="263" t="s">
        <v>1</v>
      </c>
      <c r="F213" s="264" t="s">
        <v>187</v>
      </c>
      <c r="G213" s="262"/>
      <c r="H213" s="265">
        <v>137.548</v>
      </c>
      <c r="I213" s="266"/>
      <c r="J213" s="262"/>
      <c r="K213" s="262"/>
      <c r="L213" s="267"/>
      <c r="M213" s="268"/>
      <c r="N213" s="269"/>
      <c r="O213" s="269"/>
      <c r="P213" s="269"/>
      <c r="Q213" s="269"/>
      <c r="R213" s="269"/>
      <c r="S213" s="269"/>
      <c r="T213" s="270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71" t="s">
        <v>175</v>
      </c>
      <c r="AU213" s="271" t="s">
        <v>87</v>
      </c>
      <c r="AV213" s="14" t="s">
        <v>173</v>
      </c>
      <c r="AW213" s="14" t="s">
        <v>34</v>
      </c>
      <c r="AX213" s="14" t="s">
        <v>85</v>
      </c>
      <c r="AY213" s="271" t="s">
        <v>167</v>
      </c>
    </row>
    <row r="214" s="2" customFormat="1" ht="24.15" customHeight="1">
      <c r="A214" s="39"/>
      <c r="B214" s="40"/>
      <c r="C214" s="235" t="s">
        <v>303</v>
      </c>
      <c r="D214" s="235" t="s">
        <v>169</v>
      </c>
      <c r="E214" s="236" t="s">
        <v>622</v>
      </c>
      <c r="F214" s="237" t="s">
        <v>623</v>
      </c>
      <c r="G214" s="238" t="s">
        <v>172</v>
      </c>
      <c r="H214" s="239">
        <v>26.789999999999999</v>
      </c>
      <c r="I214" s="240"/>
      <c r="J214" s="241">
        <f>ROUND(I214*H214,2)</f>
        <v>0</v>
      </c>
      <c r="K214" s="242"/>
      <c r="L214" s="45"/>
      <c r="M214" s="243" t="s">
        <v>1</v>
      </c>
      <c r="N214" s="244" t="s">
        <v>42</v>
      </c>
      <c r="O214" s="92"/>
      <c r="P214" s="245">
        <f>O214*H214</f>
        <v>0</v>
      </c>
      <c r="Q214" s="245">
        <v>0</v>
      </c>
      <c r="R214" s="245">
        <f>Q214*H214</f>
        <v>0</v>
      </c>
      <c r="S214" s="245">
        <v>0</v>
      </c>
      <c r="T214" s="246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7" t="s">
        <v>173</v>
      </c>
      <c r="AT214" s="247" t="s">
        <v>169</v>
      </c>
      <c r="AU214" s="247" t="s">
        <v>87</v>
      </c>
      <c r="AY214" s="18" t="s">
        <v>167</v>
      </c>
      <c r="BE214" s="248">
        <f>IF(N214="základní",J214,0)</f>
        <v>0</v>
      </c>
      <c r="BF214" s="248">
        <f>IF(N214="snížená",J214,0)</f>
        <v>0</v>
      </c>
      <c r="BG214" s="248">
        <f>IF(N214="zákl. přenesená",J214,0)</f>
        <v>0</v>
      </c>
      <c r="BH214" s="248">
        <f>IF(N214="sníž. přenesená",J214,0)</f>
        <v>0</v>
      </c>
      <c r="BI214" s="248">
        <f>IF(N214="nulová",J214,0)</f>
        <v>0</v>
      </c>
      <c r="BJ214" s="18" t="s">
        <v>85</v>
      </c>
      <c r="BK214" s="248">
        <f>ROUND(I214*H214,2)</f>
        <v>0</v>
      </c>
      <c r="BL214" s="18" t="s">
        <v>173</v>
      </c>
      <c r="BM214" s="247" t="s">
        <v>624</v>
      </c>
    </row>
    <row r="215" s="15" customFormat="1">
      <c r="A215" s="15"/>
      <c r="B215" s="283"/>
      <c r="C215" s="284"/>
      <c r="D215" s="251" t="s">
        <v>175</v>
      </c>
      <c r="E215" s="285" t="s">
        <v>1</v>
      </c>
      <c r="F215" s="286" t="s">
        <v>299</v>
      </c>
      <c r="G215" s="284"/>
      <c r="H215" s="285" t="s">
        <v>1</v>
      </c>
      <c r="I215" s="287"/>
      <c r="J215" s="284"/>
      <c r="K215" s="284"/>
      <c r="L215" s="288"/>
      <c r="M215" s="289"/>
      <c r="N215" s="290"/>
      <c r="O215" s="290"/>
      <c r="P215" s="290"/>
      <c r="Q215" s="290"/>
      <c r="R215" s="290"/>
      <c r="S215" s="290"/>
      <c r="T215" s="291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92" t="s">
        <v>175</v>
      </c>
      <c r="AU215" s="292" t="s">
        <v>87</v>
      </c>
      <c r="AV215" s="15" t="s">
        <v>85</v>
      </c>
      <c r="AW215" s="15" t="s">
        <v>34</v>
      </c>
      <c r="AX215" s="15" t="s">
        <v>77</v>
      </c>
      <c r="AY215" s="292" t="s">
        <v>167</v>
      </c>
    </row>
    <row r="216" s="13" customFormat="1">
      <c r="A216" s="13"/>
      <c r="B216" s="249"/>
      <c r="C216" s="250"/>
      <c r="D216" s="251" t="s">
        <v>175</v>
      </c>
      <c r="E216" s="252" t="s">
        <v>1</v>
      </c>
      <c r="F216" s="253" t="s">
        <v>679</v>
      </c>
      <c r="G216" s="250"/>
      <c r="H216" s="254">
        <v>26.789999999999999</v>
      </c>
      <c r="I216" s="255"/>
      <c r="J216" s="250"/>
      <c r="K216" s="250"/>
      <c r="L216" s="256"/>
      <c r="M216" s="257"/>
      <c r="N216" s="258"/>
      <c r="O216" s="258"/>
      <c r="P216" s="258"/>
      <c r="Q216" s="258"/>
      <c r="R216" s="258"/>
      <c r="S216" s="258"/>
      <c r="T216" s="25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0" t="s">
        <v>175</v>
      </c>
      <c r="AU216" s="260" t="s">
        <v>87</v>
      </c>
      <c r="AV216" s="13" t="s">
        <v>87</v>
      </c>
      <c r="AW216" s="13" t="s">
        <v>34</v>
      </c>
      <c r="AX216" s="13" t="s">
        <v>77</v>
      </c>
      <c r="AY216" s="260" t="s">
        <v>167</v>
      </c>
    </row>
    <row r="217" s="14" customFormat="1">
      <c r="A217" s="14"/>
      <c r="B217" s="261"/>
      <c r="C217" s="262"/>
      <c r="D217" s="251" t="s">
        <v>175</v>
      </c>
      <c r="E217" s="263" t="s">
        <v>1</v>
      </c>
      <c r="F217" s="264" t="s">
        <v>187</v>
      </c>
      <c r="G217" s="262"/>
      <c r="H217" s="265">
        <v>26.789999999999999</v>
      </c>
      <c r="I217" s="266"/>
      <c r="J217" s="262"/>
      <c r="K217" s="262"/>
      <c r="L217" s="267"/>
      <c r="M217" s="268"/>
      <c r="N217" s="269"/>
      <c r="O217" s="269"/>
      <c r="P217" s="269"/>
      <c r="Q217" s="269"/>
      <c r="R217" s="269"/>
      <c r="S217" s="269"/>
      <c r="T217" s="270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71" t="s">
        <v>175</v>
      </c>
      <c r="AU217" s="271" t="s">
        <v>87</v>
      </c>
      <c r="AV217" s="14" t="s">
        <v>173</v>
      </c>
      <c r="AW217" s="14" t="s">
        <v>34</v>
      </c>
      <c r="AX217" s="14" t="s">
        <v>85</v>
      </c>
      <c r="AY217" s="271" t="s">
        <v>167</v>
      </c>
    </row>
    <row r="218" s="2" customFormat="1" ht="24.15" customHeight="1">
      <c r="A218" s="39"/>
      <c r="B218" s="40"/>
      <c r="C218" s="235" t="s">
        <v>311</v>
      </c>
      <c r="D218" s="235" t="s">
        <v>169</v>
      </c>
      <c r="E218" s="236" t="s">
        <v>649</v>
      </c>
      <c r="F218" s="237" t="s">
        <v>650</v>
      </c>
      <c r="G218" s="238" t="s">
        <v>172</v>
      </c>
      <c r="H218" s="239">
        <v>26.719999999999999</v>
      </c>
      <c r="I218" s="240"/>
      <c r="J218" s="241">
        <f>ROUND(I218*H218,2)</f>
        <v>0</v>
      </c>
      <c r="K218" s="242"/>
      <c r="L218" s="45"/>
      <c r="M218" s="243" t="s">
        <v>1</v>
      </c>
      <c r="N218" s="244" t="s">
        <v>42</v>
      </c>
      <c r="O218" s="92"/>
      <c r="P218" s="245">
        <f>O218*H218</f>
        <v>0</v>
      </c>
      <c r="Q218" s="245">
        <v>0.29794999999999999</v>
      </c>
      <c r="R218" s="245">
        <f>Q218*H218</f>
        <v>7.9612239999999996</v>
      </c>
      <c r="S218" s="245">
        <v>0</v>
      </c>
      <c r="T218" s="246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7" t="s">
        <v>173</v>
      </c>
      <c r="AT218" s="247" t="s">
        <v>169</v>
      </c>
      <c r="AU218" s="247" t="s">
        <v>87</v>
      </c>
      <c r="AY218" s="18" t="s">
        <v>167</v>
      </c>
      <c r="BE218" s="248">
        <f>IF(N218="základní",J218,0)</f>
        <v>0</v>
      </c>
      <c r="BF218" s="248">
        <f>IF(N218="snížená",J218,0)</f>
        <v>0</v>
      </c>
      <c r="BG218" s="248">
        <f>IF(N218="zákl. přenesená",J218,0)</f>
        <v>0</v>
      </c>
      <c r="BH218" s="248">
        <f>IF(N218="sníž. přenesená",J218,0)</f>
        <v>0</v>
      </c>
      <c r="BI218" s="248">
        <f>IF(N218="nulová",J218,0)</f>
        <v>0</v>
      </c>
      <c r="BJ218" s="18" t="s">
        <v>85</v>
      </c>
      <c r="BK218" s="248">
        <f>ROUND(I218*H218,2)</f>
        <v>0</v>
      </c>
      <c r="BL218" s="18" t="s">
        <v>173</v>
      </c>
      <c r="BM218" s="247" t="s">
        <v>1217</v>
      </c>
    </row>
    <row r="219" s="13" customFormat="1">
      <c r="A219" s="13"/>
      <c r="B219" s="249"/>
      <c r="C219" s="250"/>
      <c r="D219" s="251" t="s">
        <v>175</v>
      </c>
      <c r="E219" s="252" t="s">
        <v>1</v>
      </c>
      <c r="F219" s="253" t="s">
        <v>1218</v>
      </c>
      <c r="G219" s="250"/>
      <c r="H219" s="254">
        <v>26.719999999999999</v>
      </c>
      <c r="I219" s="255"/>
      <c r="J219" s="250"/>
      <c r="K219" s="250"/>
      <c r="L219" s="256"/>
      <c r="M219" s="257"/>
      <c r="N219" s="258"/>
      <c r="O219" s="258"/>
      <c r="P219" s="258"/>
      <c r="Q219" s="258"/>
      <c r="R219" s="258"/>
      <c r="S219" s="258"/>
      <c r="T219" s="25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0" t="s">
        <v>175</v>
      </c>
      <c r="AU219" s="260" t="s">
        <v>87</v>
      </c>
      <c r="AV219" s="13" t="s">
        <v>87</v>
      </c>
      <c r="AW219" s="13" t="s">
        <v>34</v>
      </c>
      <c r="AX219" s="13" t="s">
        <v>85</v>
      </c>
      <c r="AY219" s="260" t="s">
        <v>167</v>
      </c>
    </row>
    <row r="220" s="12" customFormat="1" ht="22.8" customHeight="1">
      <c r="A220" s="12"/>
      <c r="B220" s="219"/>
      <c r="C220" s="220"/>
      <c r="D220" s="221" t="s">
        <v>76</v>
      </c>
      <c r="E220" s="233" t="s">
        <v>217</v>
      </c>
      <c r="F220" s="233" t="s">
        <v>653</v>
      </c>
      <c r="G220" s="220"/>
      <c r="H220" s="220"/>
      <c r="I220" s="223"/>
      <c r="J220" s="234">
        <f>BK220</f>
        <v>0</v>
      </c>
      <c r="K220" s="220"/>
      <c r="L220" s="225"/>
      <c r="M220" s="226"/>
      <c r="N220" s="227"/>
      <c r="O220" s="227"/>
      <c r="P220" s="228">
        <f>P221</f>
        <v>0</v>
      </c>
      <c r="Q220" s="227"/>
      <c r="R220" s="228">
        <f>R221</f>
        <v>0</v>
      </c>
      <c r="S220" s="227"/>
      <c r="T220" s="229">
        <f>T221</f>
        <v>2.9198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30" t="s">
        <v>85</v>
      </c>
      <c r="AT220" s="231" t="s">
        <v>76</v>
      </c>
      <c r="AU220" s="231" t="s">
        <v>85</v>
      </c>
      <c r="AY220" s="230" t="s">
        <v>167</v>
      </c>
      <c r="BK220" s="232">
        <f>BK221</f>
        <v>0</v>
      </c>
    </row>
    <row r="221" s="2" customFormat="1" ht="24.15" customHeight="1">
      <c r="A221" s="39"/>
      <c r="B221" s="40"/>
      <c r="C221" s="235" t="s">
        <v>316</v>
      </c>
      <c r="D221" s="235" t="s">
        <v>169</v>
      </c>
      <c r="E221" s="236" t="s">
        <v>1219</v>
      </c>
      <c r="F221" s="237" t="s">
        <v>1220</v>
      </c>
      <c r="G221" s="238" t="s">
        <v>172</v>
      </c>
      <c r="H221" s="239">
        <v>224.59999999999999</v>
      </c>
      <c r="I221" s="240"/>
      <c r="J221" s="241">
        <f>ROUND(I221*H221,2)</f>
        <v>0</v>
      </c>
      <c r="K221" s="242"/>
      <c r="L221" s="45"/>
      <c r="M221" s="243" t="s">
        <v>1</v>
      </c>
      <c r="N221" s="244" t="s">
        <v>42</v>
      </c>
      <c r="O221" s="92"/>
      <c r="P221" s="245">
        <f>O221*H221</f>
        <v>0</v>
      </c>
      <c r="Q221" s="245">
        <v>0</v>
      </c>
      <c r="R221" s="245">
        <f>Q221*H221</f>
        <v>0</v>
      </c>
      <c r="S221" s="245">
        <v>0.012999999999999999</v>
      </c>
      <c r="T221" s="246">
        <f>S221*H221</f>
        <v>2.9198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7" t="s">
        <v>173</v>
      </c>
      <c r="AT221" s="247" t="s">
        <v>169</v>
      </c>
      <c r="AU221" s="247" t="s">
        <v>87</v>
      </c>
      <c r="AY221" s="18" t="s">
        <v>167</v>
      </c>
      <c r="BE221" s="248">
        <f>IF(N221="základní",J221,0)</f>
        <v>0</v>
      </c>
      <c r="BF221" s="248">
        <f>IF(N221="snížená",J221,0)</f>
        <v>0</v>
      </c>
      <c r="BG221" s="248">
        <f>IF(N221="zákl. přenesená",J221,0)</f>
        <v>0</v>
      </c>
      <c r="BH221" s="248">
        <f>IF(N221="sníž. přenesená",J221,0)</f>
        <v>0</v>
      </c>
      <c r="BI221" s="248">
        <f>IF(N221="nulová",J221,0)</f>
        <v>0</v>
      </c>
      <c r="BJ221" s="18" t="s">
        <v>85</v>
      </c>
      <c r="BK221" s="248">
        <f>ROUND(I221*H221,2)</f>
        <v>0</v>
      </c>
      <c r="BL221" s="18" t="s">
        <v>173</v>
      </c>
      <c r="BM221" s="247" t="s">
        <v>1221</v>
      </c>
    </row>
    <row r="222" s="12" customFormat="1" ht="22.8" customHeight="1">
      <c r="A222" s="12"/>
      <c r="B222" s="219"/>
      <c r="C222" s="220"/>
      <c r="D222" s="221" t="s">
        <v>76</v>
      </c>
      <c r="E222" s="233" t="s">
        <v>721</v>
      </c>
      <c r="F222" s="233" t="s">
        <v>729</v>
      </c>
      <c r="G222" s="220"/>
      <c r="H222" s="220"/>
      <c r="I222" s="223"/>
      <c r="J222" s="234">
        <f>BK222</f>
        <v>0</v>
      </c>
      <c r="K222" s="220"/>
      <c r="L222" s="225"/>
      <c r="M222" s="226"/>
      <c r="N222" s="227"/>
      <c r="O222" s="227"/>
      <c r="P222" s="228">
        <f>P223</f>
        <v>0</v>
      </c>
      <c r="Q222" s="227"/>
      <c r="R222" s="228">
        <f>R223</f>
        <v>0</v>
      </c>
      <c r="S222" s="227"/>
      <c r="T222" s="229">
        <f>T223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30" t="s">
        <v>85</v>
      </c>
      <c r="AT222" s="231" t="s">
        <v>76</v>
      </c>
      <c r="AU222" s="231" t="s">
        <v>85</v>
      </c>
      <c r="AY222" s="230" t="s">
        <v>167</v>
      </c>
      <c r="BK222" s="232">
        <f>BK223</f>
        <v>0</v>
      </c>
    </row>
    <row r="223" s="2" customFormat="1" ht="21.75" customHeight="1">
      <c r="A223" s="39"/>
      <c r="B223" s="40"/>
      <c r="C223" s="235" t="s">
        <v>326</v>
      </c>
      <c r="D223" s="235" t="s">
        <v>169</v>
      </c>
      <c r="E223" s="236" t="s">
        <v>731</v>
      </c>
      <c r="F223" s="237" t="s">
        <v>732</v>
      </c>
      <c r="G223" s="238" t="s">
        <v>214</v>
      </c>
      <c r="H223" s="239">
        <v>69.105999999999995</v>
      </c>
      <c r="I223" s="240"/>
      <c r="J223" s="241">
        <f>ROUND(I223*H223,2)</f>
        <v>0</v>
      </c>
      <c r="K223" s="242"/>
      <c r="L223" s="45"/>
      <c r="M223" s="243" t="s">
        <v>1</v>
      </c>
      <c r="N223" s="244" t="s">
        <v>42</v>
      </c>
      <c r="O223" s="92"/>
      <c r="P223" s="245">
        <f>O223*H223</f>
        <v>0</v>
      </c>
      <c r="Q223" s="245">
        <v>0</v>
      </c>
      <c r="R223" s="245">
        <f>Q223*H223</f>
        <v>0</v>
      </c>
      <c r="S223" s="245">
        <v>0</v>
      </c>
      <c r="T223" s="246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7" t="s">
        <v>173</v>
      </c>
      <c r="AT223" s="247" t="s">
        <v>169</v>
      </c>
      <c r="AU223" s="247" t="s">
        <v>87</v>
      </c>
      <c r="AY223" s="18" t="s">
        <v>167</v>
      </c>
      <c r="BE223" s="248">
        <f>IF(N223="základní",J223,0)</f>
        <v>0</v>
      </c>
      <c r="BF223" s="248">
        <f>IF(N223="snížená",J223,0)</f>
        <v>0</v>
      </c>
      <c r="BG223" s="248">
        <f>IF(N223="zákl. přenesená",J223,0)</f>
        <v>0</v>
      </c>
      <c r="BH223" s="248">
        <f>IF(N223="sníž. přenesená",J223,0)</f>
        <v>0</v>
      </c>
      <c r="BI223" s="248">
        <f>IF(N223="nulová",J223,0)</f>
        <v>0</v>
      </c>
      <c r="BJ223" s="18" t="s">
        <v>85</v>
      </c>
      <c r="BK223" s="248">
        <f>ROUND(I223*H223,2)</f>
        <v>0</v>
      </c>
      <c r="BL223" s="18" t="s">
        <v>173</v>
      </c>
      <c r="BM223" s="247" t="s">
        <v>733</v>
      </c>
    </row>
    <row r="224" s="12" customFormat="1" ht="22.8" customHeight="1">
      <c r="A224" s="12"/>
      <c r="B224" s="219"/>
      <c r="C224" s="220"/>
      <c r="D224" s="221" t="s">
        <v>76</v>
      </c>
      <c r="E224" s="233" t="s">
        <v>734</v>
      </c>
      <c r="F224" s="233" t="s">
        <v>735</v>
      </c>
      <c r="G224" s="220"/>
      <c r="H224" s="220"/>
      <c r="I224" s="223"/>
      <c r="J224" s="234">
        <f>BK224</f>
        <v>0</v>
      </c>
      <c r="K224" s="220"/>
      <c r="L224" s="225"/>
      <c r="M224" s="226"/>
      <c r="N224" s="227"/>
      <c r="O224" s="227"/>
      <c r="P224" s="228">
        <f>SUM(P225:P231)</f>
        <v>0</v>
      </c>
      <c r="Q224" s="227"/>
      <c r="R224" s="228">
        <f>SUM(R225:R231)</f>
        <v>0</v>
      </c>
      <c r="S224" s="227"/>
      <c r="T224" s="229">
        <f>SUM(T225:T231)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30" t="s">
        <v>85</v>
      </c>
      <c r="AT224" s="231" t="s">
        <v>76</v>
      </c>
      <c r="AU224" s="231" t="s">
        <v>85</v>
      </c>
      <c r="AY224" s="230" t="s">
        <v>167</v>
      </c>
      <c r="BK224" s="232">
        <f>SUM(BK225:BK231)</f>
        <v>0</v>
      </c>
    </row>
    <row r="225" s="2" customFormat="1" ht="16.5" customHeight="1">
      <c r="A225" s="39"/>
      <c r="B225" s="40"/>
      <c r="C225" s="235" t="s">
        <v>331</v>
      </c>
      <c r="D225" s="235" t="s">
        <v>169</v>
      </c>
      <c r="E225" s="236" t="s">
        <v>737</v>
      </c>
      <c r="F225" s="237" t="s">
        <v>738</v>
      </c>
      <c r="G225" s="238" t="s">
        <v>214</v>
      </c>
      <c r="H225" s="239">
        <v>2.9199999999999999</v>
      </c>
      <c r="I225" s="240"/>
      <c r="J225" s="241">
        <f>ROUND(I225*H225,2)</f>
        <v>0</v>
      </c>
      <c r="K225" s="242"/>
      <c r="L225" s="45"/>
      <c r="M225" s="243" t="s">
        <v>1</v>
      </c>
      <c r="N225" s="244" t="s">
        <v>42</v>
      </c>
      <c r="O225" s="92"/>
      <c r="P225" s="245">
        <f>O225*H225</f>
        <v>0</v>
      </c>
      <c r="Q225" s="245">
        <v>0</v>
      </c>
      <c r="R225" s="245">
        <f>Q225*H225</f>
        <v>0</v>
      </c>
      <c r="S225" s="245">
        <v>0</v>
      </c>
      <c r="T225" s="246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7" t="s">
        <v>173</v>
      </c>
      <c r="AT225" s="247" t="s">
        <v>169</v>
      </c>
      <c r="AU225" s="247" t="s">
        <v>87</v>
      </c>
      <c r="AY225" s="18" t="s">
        <v>167</v>
      </c>
      <c r="BE225" s="248">
        <f>IF(N225="základní",J225,0)</f>
        <v>0</v>
      </c>
      <c r="BF225" s="248">
        <f>IF(N225="snížená",J225,0)</f>
        <v>0</v>
      </c>
      <c r="BG225" s="248">
        <f>IF(N225="zákl. přenesená",J225,0)</f>
        <v>0</v>
      </c>
      <c r="BH225" s="248">
        <f>IF(N225="sníž. přenesená",J225,0)</f>
        <v>0</v>
      </c>
      <c r="BI225" s="248">
        <f>IF(N225="nulová",J225,0)</f>
        <v>0</v>
      </c>
      <c r="BJ225" s="18" t="s">
        <v>85</v>
      </c>
      <c r="BK225" s="248">
        <f>ROUND(I225*H225,2)</f>
        <v>0</v>
      </c>
      <c r="BL225" s="18" t="s">
        <v>173</v>
      </c>
      <c r="BM225" s="247" t="s">
        <v>739</v>
      </c>
    </row>
    <row r="226" s="2" customFormat="1" ht="33" customHeight="1">
      <c r="A226" s="39"/>
      <c r="B226" s="40"/>
      <c r="C226" s="235" t="s">
        <v>337</v>
      </c>
      <c r="D226" s="235" t="s">
        <v>169</v>
      </c>
      <c r="E226" s="236" t="s">
        <v>741</v>
      </c>
      <c r="F226" s="237" t="s">
        <v>742</v>
      </c>
      <c r="G226" s="238" t="s">
        <v>214</v>
      </c>
      <c r="H226" s="239">
        <v>2.9199999999999999</v>
      </c>
      <c r="I226" s="240"/>
      <c r="J226" s="241">
        <f>ROUND(I226*H226,2)</f>
        <v>0</v>
      </c>
      <c r="K226" s="242"/>
      <c r="L226" s="45"/>
      <c r="M226" s="243" t="s">
        <v>1</v>
      </c>
      <c r="N226" s="244" t="s">
        <v>42</v>
      </c>
      <c r="O226" s="92"/>
      <c r="P226" s="245">
        <f>O226*H226</f>
        <v>0</v>
      </c>
      <c r="Q226" s="245">
        <v>0</v>
      </c>
      <c r="R226" s="245">
        <f>Q226*H226</f>
        <v>0</v>
      </c>
      <c r="S226" s="245">
        <v>0</v>
      </c>
      <c r="T226" s="246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7" t="s">
        <v>173</v>
      </c>
      <c r="AT226" s="247" t="s">
        <v>169</v>
      </c>
      <c r="AU226" s="247" t="s">
        <v>87</v>
      </c>
      <c r="AY226" s="18" t="s">
        <v>167</v>
      </c>
      <c r="BE226" s="248">
        <f>IF(N226="základní",J226,0)</f>
        <v>0</v>
      </c>
      <c r="BF226" s="248">
        <f>IF(N226="snížená",J226,0)</f>
        <v>0</v>
      </c>
      <c r="BG226" s="248">
        <f>IF(N226="zákl. přenesená",J226,0)</f>
        <v>0</v>
      </c>
      <c r="BH226" s="248">
        <f>IF(N226="sníž. přenesená",J226,0)</f>
        <v>0</v>
      </c>
      <c r="BI226" s="248">
        <f>IF(N226="nulová",J226,0)</f>
        <v>0</v>
      </c>
      <c r="BJ226" s="18" t="s">
        <v>85</v>
      </c>
      <c r="BK226" s="248">
        <f>ROUND(I226*H226,2)</f>
        <v>0</v>
      </c>
      <c r="BL226" s="18" t="s">
        <v>173</v>
      </c>
      <c r="BM226" s="247" t="s">
        <v>743</v>
      </c>
    </row>
    <row r="227" s="2" customFormat="1" ht="24.15" customHeight="1">
      <c r="A227" s="39"/>
      <c r="B227" s="40"/>
      <c r="C227" s="235" t="s">
        <v>342</v>
      </c>
      <c r="D227" s="235" t="s">
        <v>169</v>
      </c>
      <c r="E227" s="236" t="s">
        <v>745</v>
      </c>
      <c r="F227" s="237" t="s">
        <v>746</v>
      </c>
      <c r="G227" s="238" t="s">
        <v>214</v>
      </c>
      <c r="H227" s="239">
        <v>2.9199999999999999</v>
      </c>
      <c r="I227" s="240"/>
      <c r="J227" s="241">
        <f>ROUND(I227*H227,2)</f>
        <v>0</v>
      </c>
      <c r="K227" s="242"/>
      <c r="L227" s="45"/>
      <c r="M227" s="243" t="s">
        <v>1</v>
      </c>
      <c r="N227" s="244" t="s">
        <v>42</v>
      </c>
      <c r="O227" s="92"/>
      <c r="P227" s="245">
        <f>O227*H227</f>
        <v>0</v>
      </c>
      <c r="Q227" s="245">
        <v>0</v>
      </c>
      <c r="R227" s="245">
        <f>Q227*H227</f>
        <v>0</v>
      </c>
      <c r="S227" s="245">
        <v>0</v>
      </c>
      <c r="T227" s="246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47" t="s">
        <v>173</v>
      </c>
      <c r="AT227" s="247" t="s">
        <v>169</v>
      </c>
      <c r="AU227" s="247" t="s">
        <v>87</v>
      </c>
      <c r="AY227" s="18" t="s">
        <v>167</v>
      </c>
      <c r="BE227" s="248">
        <f>IF(N227="základní",J227,0)</f>
        <v>0</v>
      </c>
      <c r="BF227" s="248">
        <f>IF(N227="snížená",J227,0)</f>
        <v>0</v>
      </c>
      <c r="BG227" s="248">
        <f>IF(N227="zákl. přenesená",J227,0)</f>
        <v>0</v>
      </c>
      <c r="BH227" s="248">
        <f>IF(N227="sníž. přenesená",J227,0)</f>
        <v>0</v>
      </c>
      <c r="BI227" s="248">
        <f>IF(N227="nulová",J227,0)</f>
        <v>0</v>
      </c>
      <c r="BJ227" s="18" t="s">
        <v>85</v>
      </c>
      <c r="BK227" s="248">
        <f>ROUND(I227*H227,2)</f>
        <v>0</v>
      </c>
      <c r="BL227" s="18" t="s">
        <v>173</v>
      </c>
      <c r="BM227" s="247" t="s">
        <v>747</v>
      </c>
    </row>
    <row r="228" s="2" customFormat="1" ht="24.15" customHeight="1">
      <c r="A228" s="39"/>
      <c r="B228" s="40"/>
      <c r="C228" s="235" t="s">
        <v>346</v>
      </c>
      <c r="D228" s="235" t="s">
        <v>169</v>
      </c>
      <c r="E228" s="236" t="s">
        <v>749</v>
      </c>
      <c r="F228" s="237" t="s">
        <v>750</v>
      </c>
      <c r="G228" s="238" t="s">
        <v>214</v>
      </c>
      <c r="H228" s="239">
        <v>55.479999999999997</v>
      </c>
      <c r="I228" s="240"/>
      <c r="J228" s="241">
        <f>ROUND(I228*H228,2)</f>
        <v>0</v>
      </c>
      <c r="K228" s="242"/>
      <c r="L228" s="45"/>
      <c r="M228" s="243" t="s">
        <v>1</v>
      </c>
      <c r="N228" s="244" t="s">
        <v>42</v>
      </c>
      <c r="O228" s="92"/>
      <c r="P228" s="245">
        <f>O228*H228</f>
        <v>0</v>
      </c>
      <c r="Q228" s="245">
        <v>0</v>
      </c>
      <c r="R228" s="245">
        <f>Q228*H228</f>
        <v>0</v>
      </c>
      <c r="S228" s="245">
        <v>0</v>
      </c>
      <c r="T228" s="246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7" t="s">
        <v>173</v>
      </c>
      <c r="AT228" s="247" t="s">
        <v>169</v>
      </c>
      <c r="AU228" s="247" t="s">
        <v>87</v>
      </c>
      <c r="AY228" s="18" t="s">
        <v>167</v>
      </c>
      <c r="BE228" s="248">
        <f>IF(N228="základní",J228,0)</f>
        <v>0</v>
      </c>
      <c r="BF228" s="248">
        <f>IF(N228="snížená",J228,0)</f>
        <v>0</v>
      </c>
      <c r="BG228" s="248">
        <f>IF(N228="zákl. přenesená",J228,0)</f>
        <v>0</v>
      </c>
      <c r="BH228" s="248">
        <f>IF(N228="sníž. přenesená",J228,0)</f>
        <v>0</v>
      </c>
      <c r="BI228" s="248">
        <f>IF(N228="nulová",J228,0)</f>
        <v>0</v>
      </c>
      <c r="BJ228" s="18" t="s">
        <v>85</v>
      </c>
      <c r="BK228" s="248">
        <f>ROUND(I228*H228,2)</f>
        <v>0</v>
      </c>
      <c r="BL228" s="18" t="s">
        <v>173</v>
      </c>
      <c r="BM228" s="247" t="s">
        <v>751</v>
      </c>
    </row>
    <row r="229" s="13" customFormat="1">
      <c r="A229" s="13"/>
      <c r="B229" s="249"/>
      <c r="C229" s="250"/>
      <c r="D229" s="251" t="s">
        <v>175</v>
      </c>
      <c r="E229" s="252" t="s">
        <v>1</v>
      </c>
      <c r="F229" s="253" t="s">
        <v>1222</v>
      </c>
      <c r="G229" s="250"/>
      <c r="H229" s="254">
        <v>55.479999999999997</v>
      </c>
      <c r="I229" s="255"/>
      <c r="J229" s="250"/>
      <c r="K229" s="250"/>
      <c r="L229" s="256"/>
      <c r="M229" s="257"/>
      <c r="N229" s="258"/>
      <c r="O229" s="258"/>
      <c r="P229" s="258"/>
      <c r="Q229" s="258"/>
      <c r="R229" s="258"/>
      <c r="S229" s="258"/>
      <c r="T229" s="25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0" t="s">
        <v>175</v>
      </c>
      <c r="AU229" s="260" t="s">
        <v>87</v>
      </c>
      <c r="AV229" s="13" t="s">
        <v>87</v>
      </c>
      <c r="AW229" s="13" t="s">
        <v>34</v>
      </c>
      <c r="AX229" s="13" t="s">
        <v>85</v>
      </c>
      <c r="AY229" s="260" t="s">
        <v>167</v>
      </c>
    </row>
    <row r="230" s="2" customFormat="1" ht="44.25" customHeight="1">
      <c r="A230" s="39"/>
      <c r="B230" s="40"/>
      <c r="C230" s="235" t="s">
        <v>350</v>
      </c>
      <c r="D230" s="235" t="s">
        <v>169</v>
      </c>
      <c r="E230" s="236" t="s">
        <v>754</v>
      </c>
      <c r="F230" s="237" t="s">
        <v>755</v>
      </c>
      <c r="G230" s="238" t="s">
        <v>214</v>
      </c>
      <c r="H230" s="239">
        <v>2.9199999999999999</v>
      </c>
      <c r="I230" s="240"/>
      <c r="J230" s="241">
        <f>ROUND(I230*H230,2)</f>
        <v>0</v>
      </c>
      <c r="K230" s="242"/>
      <c r="L230" s="45"/>
      <c r="M230" s="243" t="s">
        <v>1</v>
      </c>
      <c r="N230" s="244" t="s">
        <v>42</v>
      </c>
      <c r="O230" s="92"/>
      <c r="P230" s="245">
        <f>O230*H230</f>
        <v>0</v>
      </c>
      <c r="Q230" s="245">
        <v>0</v>
      </c>
      <c r="R230" s="245">
        <f>Q230*H230</f>
        <v>0</v>
      </c>
      <c r="S230" s="245">
        <v>0</v>
      </c>
      <c r="T230" s="246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47" t="s">
        <v>173</v>
      </c>
      <c r="AT230" s="247" t="s">
        <v>169</v>
      </c>
      <c r="AU230" s="247" t="s">
        <v>87</v>
      </c>
      <c r="AY230" s="18" t="s">
        <v>167</v>
      </c>
      <c r="BE230" s="248">
        <f>IF(N230="základní",J230,0)</f>
        <v>0</v>
      </c>
      <c r="BF230" s="248">
        <f>IF(N230="snížená",J230,0)</f>
        <v>0</v>
      </c>
      <c r="BG230" s="248">
        <f>IF(N230="zákl. přenesená",J230,0)</f>
        <v>0</v>
      </c>
      <c r="BH230" s="248">
        <f>IF(N230="sníž. přenesená",J230,0)</f>
        <v>0</v>
      </c>
      <c r="BI230" s="248">
        <f>IF(N230="nulová",J230,0)</f>
        <v>0</v>
      </c>
      <c r="BJ230" s="18" t="s">
        <v>85</v>
      </c>
      <c r="BK230" s="248">
        <f>ROUND(I230*H230,2)</f>
        <v>0</v>
      </c>
      <c r="BL230" s="18" t="s">
        <v>173</v>
      </c>
      <c r="BM230" s="247" t="s">
        <v>1223</v>
      </c>
    </row>
    <row r="231" s="2" customFormat="1">
      <c r="A231" s="39"/>
      <c r="B231" s="40"/>
      <c r="C231" s="41"/>
      <c r="D231" s="251" t="s">
        <v>757</v>
      </c>
      <c r="E231" s="41"/>
      <c r="F231" s="304" t="s">
        <v>758</v>
      </c>
      <c r="G231" s="41"/>
      <c r="H231" s="41"/>
      <c r="I231" s="202"/>
      <c r="J231" s="41"/>
      <c r="K231" s="41"/>
      <c r="L231" s="45"/>
      <c r="M231" s="305"/>
      <c r="N231" s="306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757</v>
      </c>
      <c r="AU231" s="18" t="s">
        <v>87</v>
      </c>
    </row>
    <row r="232" s="12" customFormat="1" ht="25.92" customHeight="1">
      <c r="A232" s="12"/>
      <c r="B232" s="219"/>
      <c r="C232" s="220"/>
      <c r="D232" s="221" t="s">
        <v>76</v>
      </c>
      <c r="E232" s="222" t="s">
        <v>759</v>
      </c>
      <c r="F232" s="222" t="s">
        <v>760</v>
      </c>
      <c r="G232" s="220"/>
      <c r="H232" s="220"/>
      <c r="I232" s="223"/>
      <c r="J232" s="224">
        <f>BK232</f>
        <v>0</v>
      </c>
      <c r="K232" s="220"/>
      <c r="L232" s="225"/>
      <c r="M232" s="226"/>
      <c r="N232" s="227"/>
      <c r="O232" s="227"/>
      <c r="P232" s="228">
        <f>P233+P239+P246</f>
        <v>0</v>
      </c>
      <c r="Q232" s="227"/>
      <c r="R232" s="228">
        <f>R233+R239+R246</f>
        <v>0.161298</v>
      </c>
      <c r="S232" s="227"/>
      <c r="T232" s="229">
        <f>T233+T239+T246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30" t="s">
        <v>87</v>
      </c>
      <c r="AT232" s="231" t="s">
        <v>76</v>
      </c>
      <c r="AU232" s="231" t="s">
        <v>77</v>
      </c>
      <c r="AY232" s="230" t="s">
        <v>167</v>
      </c>
      <c r="BK232" s="232">
        <f>BK233+BK239+BK246</f>
        <v>0</v>
      </c>
    </row>
    <row r="233" s="12" customFormat="1" ht="22.8" customHeight="1">
      <c r="A233" s="12"/>
      <c r="B233" s="219"/>
      <c r="C233" s="220"/>
      <c r="D233" s="221" t="s">
        <v>76</v>
      </c>
      <c r="E233" s="233" t="s">
        <v>761</v>
      </c>
      <c r="F233" s="233" t="s">
        <v>762</v>
      </c>
      <c r="G233" s="220"/>
      <c r="H233" s="220"/>
      <c r="I233" s="223"/>
      <c r="J233" s="234">
        <f>BK233</f>
        <v>0</v>
      </c>
      <c r="K233" s="220"/>
      <c r="L233" s="225"/>
      <c r="M233" s="226"/>
      <c r="N233" s="227"/>
      <c r="O233" s="227"/>
      <c r="P233" s="228">
        <f>SUM(P234:P238)</f>
        <v>0</v>
      </c>
      <c r="Q233" s="227"/>
      <c r="R233" s="228">
        <f>SUM(R234:R238)</f>
        <v>0.038232000000000002</v>
      </c>
      <c r="S233" s="227"/>
      <c r="T233" s="229">
        <f>SUM(T234:T238)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30" t="s">
        <v>87</v>
      </c>
      <c r="AT233" s="231" t="s">
        <v>76</v>
      </c>
      <c r="AU233" s="231" t="s">
        <v>85</v>
      </c>
      <c r="AY233" s="230" t="s">
        <v>167</v>
      </c>
      <c r="BK233" s="232">
        <f>SUM(BK234:BK238)</f>
        <v>0</v>
      </c>
    </row>
    <row r="234" s="2" customFormat="1" ht="24.15" customHeight="1">
      <c r="A234" s="39"/>
      <c r="B234" s="40"/>
      <c r="C234" s="235" t="s">
        <v>354</v>
      </c>
      <c r="D234" s="235" t="s">
        <v>169</v>
      </c>
      <c r="E234" s="236" t="s">
        <v>801</v>
      </c>
      <c r="F234" s="237" t="s">
        <v>802</v>
      </c>
      <c r="G234" s="238" t="s">
        <v>172</v>
      </c>
      <c r="H234" s="239">
        <v>74.914000000000001</v>
      </c>
      <c r="I234" s="240"/>
      <c r="J234" s="241">
        <f>ROUND(I234*H234,2)</f>
        <v>0</v>
      </c>
      <c r="K234" s="242"/>
      <c r="L234" s="45"/>
      <c r="M234" s="243" t="s">
        <v>1</v>
      </c>
      <c r="N234" s="244" t="s">
        <v>42</v>
      </c>
      <c r="O234" s="92"/>
      <c r="P234" s="245">
        <f>O234*H234</f>
        <v>0</v>
      </c>
      <c r="Q234" s="245">
        <v>0.00040000000000000002</v>
      </c>
      <c r="R234" s="245">
        <f>Q234*H234</f>
        <v>0.029965600000000002</v>
      </c>
      <c r="S234" s="245">
        <v>0</v>
      </c>
      <c r="T234" s="246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7" t="s">
        <v>251</v>
      </c>
      <c r="AT234" s="247" t="s">
        <v>169</v>
      </c>
      <c r="AU234" s="247" t="s">
        <v>87</v>
      </c>
      <c r="AY234" s="18" t="s">
        <v>167</v>
      </c>
      <c r="BE234" s="248">
        <f>IF(N234="základní",J234,0)</f>
        <v>0</v>
      </c>
      <c r="BF234" s="248">
        <f>IF(N234="snížená",J234,0)</f>
        <v>0</v>
      </c>
      <c r="BG234" s="248">
        <f>IF(N234="zákl. přenesená",J234,0)</f>
        <v>0</v>
      </c>
      <c r="BH234" s="248">
        <f>IF(N234="sníž. přenesená",J234,0)</f>
        <v>0</v>
      </c>
      <c r="BI234" s="248">
        <f>IF(N234="nulová",J234,0)</f>
        <v>0</v>
      </c>
      <c r="BJ234" s="18" t="s">
        <v>85</v>
      </c>
      <c r="BK234" s="248">
        <f>ROUND(I234*H234,2)</f>
        <v>0</v>
      </c>
      <c r="BL234" s="18" t="s">
        <v>251</v>
      </c>
      <c r="BM234" s="247" t="s">
        <v>803</v>
      </c>
    </row>
    <row r="235" s="13" customFormat="1">
      <c r="A235" s="13"/>
      <c r="B235" s="249"/>
      <c r="C235" s="250"/>
      <c r="D235" s="251" t="s">
        <v>175</v>
      </c>
      <c r="E235" s="252" t="s">
        <v>1</v>
      </c>
      <c r="F235" s="253" t="s">
        <v>1224</v>
      </c>
      <c r="G235" s="250"/>
      <c r="H235" s="254">
        <v>74.914000000000001</v>
      </c>
      <c r="I235" s="255"/>
      <c r="J235" s="250"/>
      <c r="K235" s="250"/>
      <c r="L235" s="256"/>
      <c r="M235" s="257"/>
      <c r="N235" s="258"/>
      <c r="O235" s="258"/>
      <c r="P235" s="258"/>
      <c r="Q235" s="258"/>
      <c r="R235" s="258"/>
      <c r="S235" s="258"/>
      <c r="T235" s="25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60" t="s">
        <v>175</v>
      </c>
      <c r="AU235" s="260" t="s">
        <v>87</v>
      </c>
      <c r="AV235" s="13" t="s">
        <v>87</v>
      </c>
      <c r="AW235" s="13" t="s">
        <v>34</v>
      </c>
      <c r="AX235" s="13" t="s">
        <v>85</v>
      </c>
      <c r="AY235" s="260" t="s">
        <v>167</v>
      </c>
    </row>
    <row r="236" s="2" customFormat="1" ht="24.15" customHeight="1">
      <c r="A236" s="39"/>
      <c r="B236" s="40"/>
      <c r="C236" s="235" t="s">
        <v>359</v>
      </c>
      <c r="D236" s="235" t="s">
        <v>169</v>
      </c>
      <c r="E236" s="236" t="s">
        <v>806</v>
      </c>
      <c r="F236" s="237" t="s">
        <v>807</v>
      </c>
      <c r="G236" s="238" t="s">
        <v>238</v>
      </c>
      <c r="H236" s="239">
        <v>51.664999999999999</v>
      </c>
      <c r="I236" s="240"/>
      <c r="J236" s="241">
        <f>ROUND(I236*H236,2)</f>
        <v>0</v>
      </c>
      <c r="K236" s="242"/>
      <c r="L236" s="45"/>
      <c r="M236" s="243" t="s">
        <v>1</v>
      </c>
      <c r="N236" s="244" t="s">
        <v>42</v>
      </c>
      <c r="O236" s="92"/>
      <c r="P236" s="245">
        <f>O236*H236</f>
        <v>0</v>
      </c>
      <c r="Q236" s="245">
        <v>0.00016000000000000001</v>
      </c>
      <c r="R236" s="245">
        <f>Q236*H236</f>
        <v>0.0082664000000000001</v>
      </c>
      <c r="S236" s="245">
        <v>0</v>
      </c>
      <c r="T236" s="246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47" t="s">
        <v>251</v>
      </c>
      <c r="AT236" s="247" t="s">
        <v>169</v>
      </c>
      <c r="AU236" s="247" t="s">
        <v>87</v>
      </c>
      <c r="AY236" s="18" t="s">
        <v>167</v>
      </c>
      <c r="BE236" s="248">
        <f>IF(N236="základní",J236,0)</f>
        <v>0</v>
      </c>
      <c r="BF236" s="248">
        <f>IF(N236="snížená",J236,0)</f>
        <v>0</v>
      </c>
      <c r="BG236" s="248">
        <f>IF(N236="zákl. přenesená",J236,0)</f>
        <v>0</v>
      </c>
      <c r="BH236" s="248">
        <f>IF(N236="sníž. přenesená",J236,0)</f>
        <v>0</v>
      </c>
      <c r="BI236" s="248">
        <f>IF(N236="nulová",J236,0)</f>
        <v>0</v>
      </c>
      <c r="BJ236" s="18" t="s">
        <v>85</v>
      </c>
      <c r="BK236" s="248">
        <f>ROUND(I236*H236,2)</f>
        <v>0</v>
      </c>
      <c r="BL236" s="18" t="s">
        <v>251</v>
      </c>
      <c r="BM236" s="247" t="s">
        <v>808</v>
      </c>
    </row>
    <row r="237" s="13" customFormat="1">
      <c r="A237" s="13"/>
      <c r="B237" s="249"/>
      <c r="C237" s="250"/>
      <c r="D237" s="251" t="s">
        <v>175</v>
      </c>
      <c r="E237" s="252" t="s">
        <v>1</v>
      </c>
      <c r="F237" s="253" t="s">
        <v>1225</v>
      </c>
      <c r="G237" s="250"/>
      <c r="H237" s="254">
        <v>51.664999999999999</v>
      </c>
      <c r="I237" s="255"/>
      <c r="J237" s="250"/>
      <c r="K237" s="250"/>
      <c r="L237" s="256"/>
      <c r="M237" s="257"/>
      <c r="N237" s="258"/>
      <c r="O237" s="258"/>
      <c r="P237" s="258"/>
      <c r="Q237" s="258"/>
      <c r="R237" s="258"/>
      <c r="S237" s="258"/>
      <c r="T237" s="259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60" t="s">
        <v>175</v>
      </c>
      <c r="AU237" s="260" t="s">
        <v>87</v>
      </c>
      <c r="AV237" s="13" t="s">
        <v>87</v>
      </c>
      <c r="AW237" s="13" t="s">
        <v>34</v>
      </c>
      <c r="AX237" s="13" t="s">
        <v>85</v>
      </c>
      <c r="AY237" s="260" t="s">
        <v>167</v>
      </c>
    </row>
    <row r="238" s="2" customFormat="1" ht="33" customHeight="1">
      <c r="A238" s="39"/>
      <c r="B238" s="40"/>
      <c r="C238" s="235" t="s">
        <v>363</v>
      </c>
      <c r="D238" s="235" t="s">
        <v>169</v>
      </c>
      <c r="E238" s="236" t="s">
        <v>816</v>
      </c>
      <c r="F238" s="237" t="s">
        <v>817</v>
      </c>
      <c r="G238" s="238" t="s">
        <v>818</v>
      </c>
      <c r="H238" s="307"/>
      <c r="I238" s="240"/>
      <c r="J238" s="241">
        <f>ROUND(I238*H238,2)</f>
        <v>0</v>
      </c>
      <c r="K238" s="242"/>
      <c r="L238" s="45"/>
      <c r="M238" s="243" t="s">
        <v>1</v>
      </c>
      <c r="N238" s="244" t="s">
        <v>42</v>
      </c>
      <c r="O238" s="92"/>
      <c r="P238" s="245">
        <f>O238*H238</f>
        <v>0</v>
      </c>
      <c r="Q238" s="245">
        <v>0</v>
      </c>
      <c r="R238" s="245">
        <f>Q238*H238</f>
        <v>0</v>
      </c>
      <c r="S238" s="245">
        <v>0</v>
      </c>
      <c r="T238" s="246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47" t="s">
        <v>251</v>
      </c>
      <c r="AT238" s="247" t="s">
        <v>169</v>
      </c>
      <c r="AU238" s="247" t="s">
        <v>87</v>
      </c>
      <c r="AY238" s="18" t="s">
        <v>167</v>
      </c>
      <c r="BE238" s="248">
        <f>IF(N238="základní",J238,0)</f>
        <v>0</v>
      </c>
      <c r="BF238" s="248">
        <f>IF(N238="snížená",J238,0)</f>
        <v>0</v>
      </c>
      <c r="BG238" s="248">
        <f>IF(N238="zákl. přenesená",J238,0)</f>
        <v>0</v>
      </c>
      <c r="BH238" s="248">
        <f>IF(N238="sníž. přenesená",J238,0)</f>
        <v>0</v>
      </c>
      <c r="BI238" s="248">
        <f>IF(N238="nulová",J238,0)</f>
        <v>0</v>
      </c>
      <c r="BJ238" s="18" t="s">
        <v>85</v>
      </c>
      <c r="BK238" s="248">
        <f>ROUND(I238*H238,2)</f>
        <v>0</v>
      </c>
      <c r="BL238" s="18" t="s">
        <v>251</v>
      </c>
      <c r="BM238" s="247" t="s">
        <v>819</v>
      </c>
    </row>
    <row r="239" s="12" customFormat="1" ht="22.8" customHeight="1">
      <c r="A239" s="12"/>
      <c r="B239" s="219"/>
      <c r="C239" s="220"/>
      <c r="D239" s="221" t="s">
        <v>76</v>
      </c>
      <c r="E239" s="233" t="s">
        <v>893</v>
      </c>
      <c r="F239" s="233" t="s">
        <v>894</v>
      </c>
      <c r="G239" s="220"/>
      <c r="H239" s="220"/>
      <c r="I239" s="223"/>
      <c r="J239" s="234">
        <f>BK239</f>
        <v>0</v>
      </c>
      <c r="K239" s="220"/>
      <c r="L239" s="225"/>
      <c r="M239" s="226"/>
      <c r="N239" s="227"/>
      <c r="O239" s="227"/>
      <c r="P239" s="228">
        <f>SUM(P240:P245)</f>
        <v>0</v>
      </c>
      <c r="Q239" s="227"/>
      <c r="R239" s="228">
        <f>SUM(R240:R245)</f>
        <v>0.030666000000000002</v>
      </c>
      <c r="S239" s="227"/>
      <c r="T239" s="229">
        <f>SUM(T240:T245)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30" t="s">
        <v>87</v>
      </c>
      <c r="AT239" s="231" t="s">
        <v>76</v>
      </c>
      <c r="AU239" s="231" t="s">
        <v>85</v>
      </c>
      <c r="AY239" s="230" t="s">
        <v>167</v>
      </c>
      <c r="BK239" s="232">
        <f>SUM(BK240:BK245)</f>
        <v>0</v>
      </c>
    </row>
    <row r="240" s="2" customFormat="1" ht="24.15" customHeight="1">
      <c r="A240" s="39"/>
      <c r="B240" s="40"/>
      <c r="C240" s="235" t="s">
        <v>367</v>
      </c>
      <c r="D240" s="235" t="s">
        <v>169</v>
      </c>
      <c r="E240" s="236" t="s">
        <v>900</v>
      </c>
      <c r="F240" s="237" t="s">
        <v>901</v>
      </c>
      <c r="G240" s="238" t="s">
        <v>238</v>
      </c>
      <c r="H240" s="239">
        <v>11.4</v>
      </c>
      <c r="I240" s="240"/>
      <c r="J240" s="241">
        <f>ROUND(I240*H240,2)</f>
        <v>0</v>
      </c>
      <c r="K240" s="242"/>
      <c r="L240" s="45"/>
      <c r="M240" s="243" t="s">
        <v>1</v>
      </c>
      <c r="N240" s="244" t="s">
        <v>42</v>
      </c>
      <c r="O240" s="92"/>
      <c r="P240" s="245">
        <f>O240*H240</f>
        <v>0</v>
      </c>
      <c r="Q240" s="245">
        <v>0.0026900000000000001</v>
      </c>
      <c r="R240" s="245">
        <f>Q240*H240</f>
        <v>0.030666000000000002</v>
      </c>
      <c r="S240" s="245">
        <v>0</v>
      </c>
      <c r="T240" s="246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7" t="s">
        <v>251</v>
      </c>
      <c r="AT240" s="247" t="s">
        <v>169</v>
      </c>
      <c r="AU240" s="247" t="s">
        <v>87</v>
      </c>
      <c r="AY240" s="18" t="s">
        <v>167</v>
      </c>
      <c r="BE240" s="248">
        <f>IF(N240="základní",J240,0)</f>
        <v>0</v>
      </c>
      <c r="BF240" s="248">
        <f>IF(N240="snížená",J240,0)</f>
        <v>0</v>
      </c>
      <c r="BG240" s="248">
        <f>IF(N240="zákl. přenesená",J240,0)</f>
        <v>0</v>
      </c>
      <c r="BH240" s="248">
        <f>IF(N240="sníž. přenesená",J240,0)</f>
        <v>0</v>
      </c>
      <c r="BI240" s="248">
        <f>IF(N240="nulová",J240,0)</f>
        <v>0</v>
      </c>
      <c r="BJ240" s="18" t="s">
        <v>85</v>
      </c>
      <c r="BK240" s="248">
        <f>ROUND(I240*H240,2)</f>
        <v>0</v>
      </c>
      <c r="BL240" s="18" t="s">
        <v>251</v>
      </c>
      <c r="BM240" s="247" t="s">
        <v>902</v>
      </c>
    </row>
    <row r="241" s="15" customFormat="1">
      <c r="A241" s="15"/>
      <c r="B241" s="283"/>
      <c r="C241" s="284"/>
      <c r="D241" s="251" t="s">
        <v>175</v>
      </c>
      <c r="E241" s="285" t="s">
        <v>1</v>
      </c>
      <c r="F241" s="286" t="s">
        <v>299</v>
      </c>
      <c r="G241" s="284"/>
      <c r="H241" s="285" t="s">
        <v>1</v>
      </c>
      <c r="I241" s="287"/>
      <c r="J241" s="284"/>
      <c r="K241" s="284"/>
      <c r="L241" s="288"/>
      <c r="M241" s="289"/>
      <c r="N241" s="290"/>
      <c r="O241" s="290"/>
      <c r="P241" s="290"/>
      <c r="Q241" s="290"/>
      <c r="R241" s="290"/>
      <c r="S241" s="290"/>
      <c r="T241" s="291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92" t="s">
        <v>175</v>
      </c>
      <c r="AU241" s="292" t="s">
        <v>87</v>
      </c>
      <c r="AV241" s="15" t="s">
        <v>85</v>
      </c>
      <c r="AW241" s="15" t="s">
        <v>34</v>
      </c>
      <c r="AX241" s="15" t="s">
        <v>77</v>
      </c>
      <c r="AY241" s="292" t="s">
        <v>167</v>
      </c>
    </row>
    <row r="242" s="13" customFormat="1">
      <c r="A242" s="13"/>
      <c r="B242" s="249"/>
      <c r="C242" s="250"/>
      <c r="D242" s="251" t="s">
        <v>175</v>
      </c>
      <c r="E242" s="252" t="s">
        <v>1</v>
      </c>
      <c r="F242" s="253" t="s">
        <v>217</v>
      </c>
      <c r="G242" s="250"/>
      <c r="H242" s="254">
        <v>9</v>
      </c>
      <c r="I242" s="255"/>
      <c r="J242" s="250"/>
      <c r="K242" s="250"/>
      <c r="L242" s="256"/>
      <c r="M242" s="257"/>
      <c r="N242" s="258"/>
      <c r="O242" s="258"/>
      <c r="P242" s="258"/>
      <c r="Q242" s="258"/>
      <c r="R242" s="258"/>
      <c r="S242" s="258"/>
      <c r="T242" s="259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60" t="s">
        <v>175</v>
      </c>
      <c r="AU242" s="260" t="s">
        <v>87</v>
      </c>
      <c r="AV242" s="13" t="s">
        <v>87</v>
      </c>
      <c r="AW242" s="13" t="s">
        <v>34</v>
      </c>
      <c r="AX242" s="13" t="s">
        <v>77</v>
      </c>
      <c r="AY242" s="260" t="s">
        <v>167</v>
      </c>
    </row>
    <row r="243" s="13" customFormat="1">
      <c r="A243" s="13"/>
      <c r="B243" s="249"/>
      <c r="C243" s="250"/>
      <c r="D243" s="251" t="s">
        <v>175</v>
      </c>
      <c r="E243" s="252" t="s">
        <v>1</v>
      </c>
      <c r="F243" s="253" t="s">
        <v>1226</v>
      </c>
      <c r="G243" s="250"/>
      <c r="H243" s="254">
        <v>2.3999999999999999</v>
      </c>
      <c r="I243" s="255"/>
      <c r="J243" s="250"/>
      <c r="K243" s="250"/>
      <c r="L243" s="256"/>
      <c r="M243" s="257"/>
      <c r="N243" s="258"/>
      <c r="O243" s="258"/>
      <c r="P243" s="258"/>
      <c r="Q243" s="258"/>
      <c r="R243" s="258"/>
      <c r="S243" s="258"/>
      <c r="T243" s="25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60" t="s">
        <v>175</v>
      </c>
      <c r="AU243" s="260" t="s">
        <v>87</v>
      </c>
      <c r="AV243" s="13" t="s">
        <v>87</v>
      </c>
      <c r="AW243" s="13" t="s">
        <v>34</v>
      </c>
      <c r="AX243" s="13" t="s">
        <v>77</v>
      </c>
      <c r="AY243" s="260" t="s">
        <v>167</v>
      </c>
    </row>
    <row r="244" s="14" customFormat="1">
      <c r="A244" s="14"/>
      <c r="B244" s="261"/>
      <c r="C244" s="262"/>
      <c r="D244" s="251" t="s">
        <v>175</v>
      </c>
      <c r="E244" s="263" t="s">
        <v>1</v>
      </c>
      <c r="F244" s="264" t="s">
        <v>187</v>
      </c>
      <c r="G244" s="262"/>
      <c r="H244" s="265">
        <v>11.4</v>
      </c>
      <c r="I244" s="266"/>
      <c r="J244" s="262"/>
      <c r="K244" s="262"/>
      <c r="L244" s="267"/>
      <c r="M244" s="268"/>
      <c r="N244" s="269"/>
      <c r="O244" s="269"/>
      <c r="P244" s="269"/>
      <c r="Q244" s="269"/>
      <c r="R244" s="269"/>
      <c r="S244" s="269"/>
      <c r="T244" s="270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71" t="s">
        <v>175</v>
      </c>
      <c r="AU244" s="271" t="s">
        <v>87</v>
      </c>
      <c r="AV244" s="14" t="s">
        <v>173</v>
      </c>
      <c r="AW244" s="14" t="s">
        <v>34</v>
      </c>
      <c r="AX244" s="14" t="s">
        <v>85</v>
      </c>
      <c r="AY244" s="271" t="s">
        <v>167</v>
      </c>
    </row>
    <row r="245" s="2" customFormat="1" ht="24.15" customHeight="1">
      <c r="A245" s="39"/>
      <c r="B245" s="40"/>
      <c r="C245" s="235" t="s">
        <v>371</v>
      </c>
      <c r="D245" s="235" t="s">
        <v>169</v>
      </c>
      <c r="E245" s="236" t="s">
        <v>906</v>
      </c>
      <c r="F245" s="237" t="s">
        <v>907</v>
      </c>
      <c r="G245" s="238" t="s">
        <v>818</v>
      </c>
      <c r="H245" s="307"/>
      <c r="I245" s="240"/>
      <c r="J245" s="241">
        <f>ROUND(I245*H245,2)</f>
        <v>0</v>
      </c>
      <c r="K245" s="242"/>
      <c r="L245" s="45"/>
      <c r="M245" s="243" t="s">
        <v>1</v>
      </c>
      <c r="N245" s="244" t="s">
        <v>42</v>
      </c>
      <c r="O245" s="92"/>
      <c r="P245" s="245">
        <f>O245*H245</f>
        <v>0</v>
      </c>
      <c r="Q245" s="245">
        <v>0</v>
      </c>
      <c r="R245" s="245">
        <f>Q245*H245</f>
        <v>0</v>
      </c>
      <c r="S245" s="245">
        <v>0</v>
      </c>
      <c r="T245" s="246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7" t="s">
        <v>251</v>
      </c>
      <c r="AT245" s="247" t="s">
        <v>169</v>
      </c>
      <c r="AU245" s="247" t="s">
        <v>87</v>
      </c>
      <c r="AY245" s="18" t="s">
        <v>167</v>
      </c>
      <c r="BE245" s="248">
        <f>IF(N245="základní",J245,0)</f>
        <v>0</v>
      </c>
      <c r="BF245" s="248">
        <f>IF(N245="snížená",J245,0)</f>
        <v>0</v>
      </c>
      <c r="BG245" s="248">
        <f>IF(N245="zákl. přenesená",J245,0)</f>
        <v>0</v>
      </c>
      <c r="BH245" s="248">
        <f>IF(N245="sníž. přenesená",J245,0)</f>
        <v>0</v>
      </c>
      <c r="BI245" s="248">
        <f>IF(N245="nulová",J245,0)</f>
        <v>0</v>
      </c>
      <c r="BJ245" s="18" t="s">
        <v>85</v>
      </c>
      <c r="BK245" s="248">
        <f>ROUND(I245*H245,2)</f>
        <v>0</v>
      </c>
      <c r="BL245" s="18" t="s">
        <v>251</v>
      </c>
      <c r="BM245" s="247" t="s">
        <v>908</v>
      </c>
    </row>
    <row r="246" s="12" customFormat="1" ht="22.8" customHeight="1">
      <c r="A246" s="12"/>
      <c r="B246" s="219"/>
      <c r="C246" s="220"/>
      <c r="D246" s="221" t="s">
        <v>76</v>
      </c>
      <c r="E246" s="233" t="s">
        <v>909</v>
      </c>
      <c r="F246" s="233" t="s">
        <v>910</v>
      </c>
      <c r="G246" s="220"/>
      <c r="H246" s="220"/>
      <c r="I246" s="223"/>
      <c r="J246" s="234">
        <f>BK246</f>
        <v>0</v>
      </c>
      <c r="K246" s="220"/>
      <c r="L246" s="225"/>
      <c r="M246" s="226"/>
      <c r="N246" s="227"/>
      <c r="O246" s="227"/>
      <c r="P246" s="228">
        <f>SUM(P247:P257)</f>
        <v>0</v>
      </c>
      <c r="Q246" s="227"/>
      <c r="R246" s="228">
        <f>SUM(R247:R257)</f>
        <v>0.092399999999999996</v>
      </c>
      <c r="S246" s="227"/>
      <c r="T246" s="229">
        <f>SUM(T247:T257)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30" t="s">
        <v>87</v>
      </c>
      <c r="AT246" s="231" t="s">
        <v>76</v>
      </c>
      <c r="AU246" s="231" t="s">
        <v>85</v>
      </c>
      <c r="AY246" s="230" t="s">
        <v>167</v>
      </c>
      <c r="BK246" s="232">
        <f>SUM(BK247:BK257)</f>
        <v>0</v>
      </c>
    </row>
    <row r="247" s="2" customFormat="1" ht="24.15" customHeight="1">
      <c r="A247" s="39"/>
      <c r="B247" s="40"/>
      <c r="C247" s="235" t="s">
        <v>376</v>
      </c>
      <c r="D247" s="235" t="s">
        <v>169</v>
      </c>
      <c r="E247" s="236" t="s">
        <v>995</v>
      </c>
      <c r="F247" s="237" t="s">
        <v>996</v>
      </c>
      <c r="G247" s="238" t="s">
        <v>238</v>
      </c>
      <c r="H247" s="239">
        <v>13.199999999999999</v>
      </c>
      <c r="I247" s="240"/>
      <c r="J247" s="241">
        <f>ROUND(I247*H247,2)</f>
        <v>0</v>
      </c>
      <c r="K247" s="242"/>
      <c r="L247" s="45"/>
      <c r="M247" s="243" t="s">
        <v>1</v>
      </c>
      <c r="N247" s="244" t="s">
        <v>42</v>
      </c>
      <c r="O247" s="92"/>
      <c r="P247" s="245">
        <f>O247*H247</f>
        <v>0</v>
      </c>
      <c r="Q247" s="245">
        <v>0</v>
      </c>
      <c r="R247" s="245">
        <f>Q247*H247</f>
        <v>0</v>
      </c>
      <c r="S247" s="245">
        <v>0</v>
      </c>
      <c r="T247" s="246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7" t="s">
        <v>251</v>
      </c>
      <c r="AT247" s="247" t="s">
        <v>169</v>
      </c>
      <c r="AU247" s="247" t="s">
        <v>87</v>
      </c>
      <c r="AY247" s="18" t="s">
        <v>167</v>
      </c>
      <c r="BE247" s="248">
        <f>IF(N247="základní",J247,0)</f>
        <v>0</v>
      </c>
      <c r="BF247" s="248">
        <f>IF(N247="snížená",J247,0)</f>
        <v>0</v>
      </c>
      <c r="BG247" s="248">
        <f>IF(N247="zákl. přenesená",J247,0)</f>
        <v>0</v>
      </c>
      <c r="BH247" s="248">
        <f>IF(N247="sníž. přenesená",J247,0)</f>
        <v>0</v>
      </c>
      <c r="BI247" s="248">
        <f>IF(N247="nulová",J247,0)</f>
        <v>0</v>
      </c>
      <c r="BJ247" s="18" t="s">
        <v>85</v>
      </c>
      <c r="BK247" s="248">
        <f>ROUND(I247*H247,2)</f>
        <v>0</v>
      </c>
      <c r="BL247" s="18" t="s">
        <v>251</v>
      </c>
      <c r="BM247" s="247" t="s">
        <v>997</v>
      </c>
    </row>
    <row r="248" s="15" customFormat="1">
      <c r="A248" s="15"/>
      <c r="B248" s="283"/>
      <c r="C248" s="284"/>
      <c r="D248" s="251" t="s">
        <v>175</v>
      </c>
      <c r="E248" s="285" t="s">
        <v>1</v>
      </c>
      <c r="F248" s="286" t="s">
        <v>299</v>
      </c>
      <c r="G248" s="284"/>
      <c r="H248" s="285" t="s">
        <v>1</v>
      </c>
      <c r="I248" s="287"/>
      <c r="J248" s="284"/>
      <c r="K248" s="284"/>
      <c r="L248" s="288"/>
      <c r="M248" s="289"/>
      <c r="N248" s="290"/>
      <c r="O248" s="290"/>
      <c r="P248" s="290"/>
      <c r="Q248" s="290"/>
      <c r="R248" s="290"/>
      <c r="S248" s="290"/>
      <c r="T248" s="291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92" t="s">
        <v>175</v>
      </c>
      <c r="AU248" s="292" t="s">
        <v>87</v>
      </c>
      <c r="AV248" s="15" t="s">
        <v>85</v>
      </c>
      <c r="AW248" s="15" t="s">
        <v>34</v>
      </c>
      <c r="AX248" s="15" t="s">
        <v>77</v>
      </c>
      <c r="AY248" s="292" t="s">
        <v>167</v>
      </c>
    </row>
    <row r="249" s="13" customFormat="1">
      <c r="A249" s="13"/>
      <c r="B249" s="249"/>
      <c r="C249" s="250"/>
      <c r="D249" s="251" t="s">
        <v>175</v>
      </c>
      <c r="E249" s="252" t="s">
        <v>1</v>
      </c>
      <c r="F249" s="253" t="s">
        <v>1227</v>
      </c>
      <c r="G249" s="250"/>
      <c r="H249" s="254">
        <v>10.800000000000001</v>
      </c>
      <c r="I249" s="255"/>
      <c r="J249" s="250"/>
      <c r="K249" s="250"/>
      <c r="L249" s="256"/>
      <c r="M249" s="257"/>
      <c r="N249" s="258"/>
      <c r="O249" s="258"/>
      <c r="P249" s="258"/>
      <c r="Q249" s="258"/>
      <c r="R249" s="258"/>
      <c r="S249" s="258"/>
      <c r="T249" s="25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60" t="s">
        <v>175</v>
      </c>
      <c r="AU249" s="260" t="s">
        <v>87</v>
      </c>
      <c r="AV249" s="13" t="s">
        <v>87</v>
      </c>
      <c r="AW249" s="13" t="s">
        <v>34</v>
      </c>
      <c r="AX249" s="13" t="s">
        <v>77</v>
      </c>
      <c r="AY249" s="260" t="s">
        <v>167</v>
      </c>
    </row>
    <row r="250" s="13" customFormat="1">
      <c r="A250" s="13"/>
      <c r="B250" s="249"/>
      <c r="C250" s="250"/>
      <c r="D250" s="251" t="s">
        <v>175</v>
      </c>
      <c r="E250" s="252" t="s">
        <v>1</v>
      </c>
      <c r="F250" s="253" t="s">
        <v>1228</v>
      </c>
      <c r="G250" s="250"/>
      <c r="H250" s="254">
        <v>2.3999999999999999</v>
      </c>
      <c r="I250" s="255"/>
      <c r="J250" s="250"/>
      <c r="K250" s="250"/>
      <c r="L250" s="256"/>
      <c r="M250" s="257"/>
      <c r="N250" s="258"/>
      <c r="O250" s="258"/>
      <c r="P250" s="258"/>
      <c r="Q250" s="258"/>
      <c r="R250" s="258"/>
      <c r="S250" s="258"/>
      <c r="T250" s="259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60" t="s">
        <v>175</v>
      </c>
      <c r="AU250" s="260" t="s">
        <v>87</v>
      </c>
      <c r="AV250" s="13" t="s">
        <v>87</v>
      </c>
      <c r="AW250" s="13" t="s">
        <v>34</v>
      </c>
      <c r="AX250" s="13" t="s">
        <v>77</v>
      </c>
      <c r="AY250" s="260" t="s">
        <v>167</v>
      </c>
    </row>
    <row r="251" s="14" customFormat="1">
      <c r="A251" s="14"/>
      <c r="B251" s="261"/>
      <c r="C251" s="262"/>
      <c r="D251" s="251" t="s">
        <v>175</v>
      </c>
      <c r="E251" s="263" t="s">
        <v>1</v>
      </c>
      <c r="F251" s="264" t="s">
        <v>187</v>
      </c>
      <c r="G251" s="262"/>
      <c r="H251" s="265">
        <v>13.199999999999999</v>
      </c>
      <c r="I251" s="266"/>
      <c r="J251" s="262"/>
      <c r="K251" s="262"/>
      <c r="L251" s="267"/>
      <c r="M251" s="268"/>
      <c r="N251" s="269"/>
      <c r="O251" s="269"/>
      <c r="P251" s="269"/>
      <c r="Q251" s="269"/>
      <c r="R251" s="269"/>
      <c r="S251" s="269"/>
      <c r="T251" s="270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71" t="s">
        <v>175</v>
      </c>
      <c r="AU251" s="271" t="s">
        <v>87</v>
      </c>
      <c r="AV251" s="14" t="s">
        <v>173</v>
      </c>
      <c r="AW251" s="14" t="s">
        <v>34</v>
      </c>
      <c r="AX251" s="14" t="s">
        <v>85</v>
      </c>
      <c r="AY251" s="271" t="s">
        <v>167</v>
      </c>
    </row>
    <row r="252" s="2" customFormat="1" ht="24.15" customHeight="1">
      <c r="A252" s="39"/>
      <c r="B252" s="40"/>
      <c r="C252" s="272" t="s">
        <v>380</v>
      </c>
      <c r="D252" s="272" t="s">
        <v>211</v>
      </c>
      <c r="E252" s="273" t="s">
        <v>1001</v>
      </c>
      <c r="F252" s="274" t="s">
        <v>1002</v>
      </c>
      <c r="G252" s="275" t="s">
        <v>238</v>
      </c>
      <c r="H252" s="276">
        <v>13.199999999999999</v>
      </c>
      <c r="I252" s="277"/>
      <c r="J252" s="278">
        <f>ROUND(I252*H252,2)</f>
        <v>0</v>
      </c>
      <c r="K252" s="279"/>
      <c r="L252" s="280"/>
      <c r="M252" s="281" t="s">
        <v>1</v>
      </c>
      <c r="N252" s="282" t="s">
        <v>42</v>
      </c>
      <c r="O252" s="92"/>
      <c r="P252" s="245">
        <f>O252*H252</f>
        <v>0</v>
      </c>
      <c r="Q252" s="245">
        <v>0.0070000000000000001</v>
      </c>
      <c r="R252" s="245">
        <f>Q252*H252</f>
        <v>0.092399999999999996</v>
      </c>
      <c r="S252" s="245">
        <v>0</v>
      </c>
      <c r="T252" s="246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7" t="s">
        <v>346</v>
      </c>
      <c r="AT252" s="247" t="s">
        <v>211</v>
      </c>
      <c r="AU252" s="247" t="s">
        <v>87</v>
      </c>
      <c r="AY252" s="18" t="s">
        <v>167</v>
      </c>
      <c r="BE252" s="248">
        <f>IF(N252="základní",J252,0)</f>
        <v>0</v>
      </c>
      <c r="BF252" s="248">
        <f>IF(N252="snížená",J252,0)</f>
        <v>0</v>
      </c>
      <c r="BG252" s="248">
        <f>IF(N252="zákl. přenesená",J252,0)</f>
        <v>0</v>
      </c>
      <c r="BH252" s="248">
        <f>IF(N252="sníž. přenesená",J252,0)</f>
        <v>0</v>
      </c>
      <c r="BI252" s="248">
        <f>IF(N252="nulová",J252,0)</f>
        <v>0</v>
      </c>
      <c r="BJ252" s="18" t="s">
        <v>85</v>
      </c>
      <c r="BK252" s="248">
        <f>ROUND(I252*H252,2)</f>
        <v>0</v>
      </c>
      <c r="BL252" s="18" t="s">
        <v>251</v>
      </c>
      <c r="BM252" s="247" t="s">
        <v>1003</v>
      </c>
    </row>
    <row r="253" s="15" customFormat="1">
      <c r="A253" s="15"/>
      <c r="B253" s="283"/>
      <c r="C253" s="284"/>
      <c r="D253" s="251" t="s">
        <v>175</v>
      </c>
      <c r="E253" s="285" t="s">
        <v>1</v>
      </c>
      <c r="F253" s="286" t="s">
        <v>299</v>
      </c>
      <c r="G253" s="284"/>
      <c r="H253" s="285" t="s">
        <v>1</v>
      </c>
      <c r="I253" s="287"/>
      <c r="J253" s="284"/>
      <c r="K253" s="284"/>
      <c r="L253" s="288"/>
      <c r="M253" s="289"/>
      <c r="N253" s="290"/>
      <c r="O253" s="290"/>
      <c r="P253" s="290"/>
      <c r="Q253" s="290"/>
      <c r="R253" s="290"/>
      <c r="S253" s="290"/>
      <c r="T253" s="291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92" t="s">
        <v>175</v>
      </c>
      <c r="AU253" s="292" t="s">
        <v>87</v>
      </c>
      <c r="AV253" s="15" t="s">
        <v>85</v>
      </c>
      <c r="AW253" s="15" t="s">
        <v>34</v>
      </c>
      <c r="AX253" s="15" t="s">
        <v>77</v>
      </c>
      <c r="AY253" s="292" t="s">
        <v>167</v>
      </c>
    </row>
    <row r="254" s="13" customFormat="1">
      <c r="A254" s="13"/>
      <c r="B254" s="249"/>
      <c r="C254" s="250"/>
      <c r="D254" s="251" t="s">
        <v>175</v>
      </c>
      <c r="E254" s="252" t="s">
        <v>1</v>
      </c>
      <c r="F254" s="253" t="s">
        <v>1227</v>
      </c>
      <c r="G254" s="250"/>
      <c r="H254" s="254">
        <v>10.800000000000001</v>
      </c>
      <c r="I254" s="255"/>
      <c r="J254" s="250"/>
      <c r="K254" s="250"/>
      <c r="L254" s="256"/>
      <c r="M254" s="257"/>
      <c r="N254" s="258"/>
      <c r="O254" s="258"/>
      <c r="P254" s="258"/>
      <c r="Q254" s="258"/>
      <c r="R254" s="258"/>
      <c r="S254" s="258"/>
      <c r="T254" s="25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60" t="s">
        <v>175</v>
      </c>
      <c r="AU254" s="260" t="s">
        <v>87</v>
      </c>
      <c r="AV254" s="13" t="s">
        <v>87</v>
      </c>
      <c r="AW254" s="13" t="s">
        <v>34</v>
      </c>
      <c r="AX254" s="13" t="s">
        <v>77</v>
      </c>
      <c r="AY254" s="260" t="s">
        <v>167</v>
      </c>
    </row>
    <row r="255" s="13" customFormat="1">
      <c r="A255" s="13"/>
      <c r="B255" s="249"/>
      <c r="C255" s="250"/>
      <c r="D255" s="251" t="s">
        <v>175</v>
      </c>
      <c r="E255" s="252" t="s">
        <v>1</v>
      </c>
      <c r="F255" s="253" t="s">
        <v>1226</v>
      </c>
      <c r="G255" s="250"/>
      <c r="H255" s="254">
        <v>2.3999999999999999</v>
      </c>
      <c r="I255" s="255"/>
      <c r="J255" s="250"/>
      <c r="K255" s="250"/>
      <c r="L255" s="256"/>
      <c r="M255" s="257"/>
      <c r="N255" s="258"/>
      <c r="O255" s="258"/>
      <c r="P255" s="258"/>
      <c r="Q255" s="258"/>
      <c r="R255" s="258"/>
      <c r="S255" s="258"/>
      <c r="T255" s="25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60" t="s">
        <v>175</v>
      </c>
      <c r="AU255" s="260" t="s">
        <v>87</v>
      </c>
      <c r="AV255" s="13" t="s">
        <v>87</v>
      </c>
      <c r="AW255" s="13" t="s">
        <v>34</v>
      </c>
      <c r="AX255" s="13" t="s">
        <v>77</v>
      </c>
      <c r="AY255" s="260" t="s">
        <v>167</v>
      </c>
    </row>
    <row r="256" s="14" customFormat="1">
      <c r="A256" s="14"/>
      <c r="B256" s="261"/>
      <c r="C256" s="262"/>
      <c r="D256" s="251" t="s">
        <v>175</v>
      </c>
      <c r="E256" s="263" t="s">
        <v>1</v>
      </c>
      <c r="F256" s="264" t="s">
        <v>187</v>
      </c>
      <c r="G256" s="262"/>
      <c r="H256" s="265">
        <v>13.199999999999999</v>
      </c>
      <c r="I256" s="266"/>
      <c r="J256" s="262"/>
      <c r="K256" s="262"/>
      <c r="L256" s="267"/>
      <c r="M256" s="268"/>
      <c r="N256" s="269"/>
      <c r="O256" s="269"/>
      <c r="P256" s="269"/>
      <c r="Q256" s="269"/>
      <c r="R256" s="269"/>
      <c r="S256" s="269"/>
      <c r="T256" s="270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71" t="s">
        <v>175</v>
      </c>
      <c r="AU256" s="271" t="s">
        <v>87</v>
      </c>
      <c r="AV256" s="14" t="s">
        <v>173</v>
      </c>
      <c r="AW256" s="14" t="s">
        <v>34</v>
      </c>
      <c r="AX256" s="14" t="s">
        <v>85</v>
      </c>
      <c r="AY256" s="271" t="s">
        <v>167</v>
      </c>
    </row>
    <row r="257" s="2" customFormat="1" ht="24.15" customHeight="1">
      <c r="A257" s="39"/>
      <c r="B257" s="40"/>
      <c r="C257" s="235" t="s">
        <v>387</v>
      </c>
      <c r="D257" s="235" t="s">
        <v>169</v>
      </c>
      <c r="E257" s="236" t="s">
        <v>1010</v>
      </c>
      <c r="F257" s="237" t="s">
        <v>1011</v>
      </c>
      <c r="G257" s="238" t="s">
        <v>818</v>
      </c>
      <c r="H257" s="307"/>
      <c r="I257" s="240"/>
      <c r="J257" s="241">
        <f>ROUND(I257*H257,2)</f>
        <v>0</v>
      </c>
      <c r="K257" s="242"/>
      <c r="L257" s="45"/>
      <c r="M257" s="308" t="s">
        <v>1</v>
      </c>
      <c r="N257" s="309" t="s">
        <v>42</v>
      </c>
      <c r="O257" s="310"/>
      <c r="P257" s="311">
        <f>O257*H257</f>
        <v>0</v>
      </c>
      <c r="Q257" s="311">
        <v>0</v>
      </c>
      <c r="R257" s="311">
        <f>Q257*H257</f>
        <v>0</v>
      </c>
      <c r="S257" s="311">
        <v>0</v>
      </c>
      <c r="T257" s="312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47" t="s">
        <v>251</v>
      </c>
      <c r="AT257" s="247" t="s">
        <v>169</v>
      </c>
      <c r="AU257" s="247" t="s">
        <v>87</v>
      </c>
      <c r="AY257" s="18" t="s">
        <v>167</v>
      </c>
      <c r="BE257" s="248">
        <f>IF(N257="základní",J257,0)</f>
        <v>0</v>
      </c>
      <c r="BF257" s="248">
        <f>IF(N257="snížená",J257,0)</f>
        <v>0</v>
      </c>
      <c r="BG257" s="248">
        <f>IF(N257="zákl. přenesená",J257,0)</f>
        <v>0</v>
      </c>
      <c r="BH257" s="248">
        <f>IF(N257="sníž. přenesená",J257,0)</f>
        <v>0</v>
      </c>
      <c r="BI257" s="248">
        <f>IF(N257="nulová",J257,0)</f>
        <v>0</v>
      </c>
      <c r="BJ257" s="18" t="s">
        <v>85</v>
      </c>
      <c r="BK257" s="248">
        <f>ROUND(I257*H257,2)</f>
        <v>0</v>
      </c>
      <c r="BL257" s="18" t="s">
        <v>251</v>
      </c>
      <c r="BM257" s="247" t="s">
        <v>1012</v>
      </c>
    </row>
    <row r="258" s="2" customFormat="1" ht="6.96" customHeight="1">
      <c r="A258" s="39"/>
      <c r="B258" s="67"/>
      <c r="C258" s="68"/>
      <c r="D258" s="68"/>
      <c r="E258" s="68"/>
      <c r="F258" s="68"/>
      <c r="G258" s="68"/>
      <c r="H258" s="68"/>
      <c r="I258" s="68"/>
      <c r="J258" s="68"/>
      <c r="K258" s="68"/>
      <c r="L258" s="45"/>
      <c r="M258" s="39"/>
      <c r="O258" s="39"/>
      <c r="P258" s="39"/>
      <c r="Q258" s="39"/>
      <c r="R258" s="39"/>
      <c r="S258" s="39"/>
      <c r="T258" s="39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</row>
  </sheetData>
  <sheetProtection sheet="1" autoFilter="0" formatColumns="0" formatRows="0" objects="1" scenarios="1" spinCount="100000" saltValue="JL+RrPmBN01PdKCTmYEeK/J9fpeo/h5j6ZON+44P/v2y8u057ogrfTJF8+uWmnJF8iOdLvPBl4c+mf7MuR0FFQ==" hashValue="GUuT+qXB4HZgi5zkKAz5vjWnfxUtvNCUFMhJ6bOB3+ZGCydkx/xC13XwrQQYuHiyG4qMrez+fKPMi+SBEKA37Q==" algorithmName="SHA-512" password="CC35"/>
  <autoFilter ref="C136:K257"/>
  <mergeCells count="14">
    <mergeCell ref="E7:H7"/>
    <mergeCell ref="E9:H9"/>
    <mergeCell ref="E18:H18"/>
    <mergeCell ref="E27:H27"/>
    <mergeCell ref="E85:H85"/>
    <mergeCell ref="E87:H87"/>
    <mergeCell ref="D111:F111"/>
    <mergeCell ref="D112:F112"/>
    <mergeCell ref="D113:F113"/>
    <mergeCell ref="D114:F114"/>
    <mergeCell ref="D115:F115"/>
    <mergeCell ref="E127:H127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s="1" customFormat="1" ht="24.96" customHeight="1">
      <c r="B4" s="21"/>
      <c r="D4" s="139" t="s">
        <v>109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Nástavba budovy MŠ a SPC Demlova 28, Jihlava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30" customHeight="1">
      <c r="A9" s="39"/>
      <c r="B9" s="45"/>
      <c r="C9" s="39"/>
      <c r="D9" s="39"/>
      <c r="E9" s="143" t="s">
        <v>1229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2. 5. 2024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28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28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144" t="s">
        <v>112</v>
      </c>
      <c r="E30" s="39"/>
      <c r="F30" s="39"/>
      <c r="G30" s="39"/>
      <c r="H30" s="39"/>
      <c r="I30" s="39"/>
      <c r="J30" s="151">
        <f>J96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52" t="s">
        <v>113</v>
      </c>
      <c r="E31" s="39"/>
      <c r="F31" s="39"/>
      <c r="G31" s="39"/>
      <c r="H31" s="39"/>
      <c r="I31" s="39"/>
      <c r="J31" s="151">
        <f>J109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37</v>
      </c>
      <c r="E32" s="39"/>
      <c r="F32" s="39"/>
      <c r="G32" s="39"/>
      <c r="H32" s="39"/>
      <c r="I32" s="39"/>
      <c r="J32" s="154">
        <f>ROUND(J30 + J31,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0"/>
      <c r="E33" s="150"/>
      <c r="F33" s="150"/>
      <c r="G33" s="150"/>
      <c r="H33" s="150"/>
      <c r="I33" s="150"/>
      <c r="J33" s="150"/>
      <c r="K33" s="15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39</v>
      </c>
      <c r="G34" s="39"/>
      <c r="H34" s="39"/>
      <c r="I34" s="155" t="s">
        <v>38</v>
      </c>
      <c r="J34" s="155" t="s">
        <v>40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41</v>
      </c>
      <c r="E35" s="141" t="s">
        <v>42</v>
      </c>
      <c r="F35" s="157">
        <f>ROUND((SUM(BE109:BE116) + SUM(BE136:BE210)),  2)</f>
        <v>0</v>
      </c>
      <c r="G35" s="39"/>
      <c r="H35" s="39"/>
      <c r="I35" s="158">
        <v>0.20999999999999999</v>
      </c>
      <c r="J35" s="157">
        <f>ROUND(((SUM(BE109:BE116) + SUM(BE136:BE210))*I35),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1" t="s">
        <v>43</v>
      </c>
      <c r="F36" s="157">
        <f>ROUND((SUM(BF109:BF116) + SUM(BF136:BF210)),  2)</f>
        <v>0</v>
      </c>
      <c r="G36" s="39"/>
      <c r="H36" s="39"/>
      <c r="I36" s="158">
        <v>0.12</v>
      </c>
      <c r="J36" s="157">
        <f>ROUND(((SUM(BF109:BF116) + SUM(BF136:BF210))*I36),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44</v>
      </c>
      <c r="F37" s="157">
        <f>ROUND((SUM(BG109:BG116) + SUM(BG136:BG210)),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1" t="s">
        <v>45</v>
      </c>
      <c r="F38" s="157">
        <f>ROUND((SUM(BH109:BH116) + SUM(BH136:BH210)),  2)</f>
        <v>0</v>
      </c>
      <c r="G38" s="39"/>
      <c r="H38" s="39"/>
      <c r="I38" s="158">
        <v>0.12</v>
      </c>
      <c r="J38" s="157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1" t="s">
        <v>46</v>
      </c>
      <c r="F39" s="157">
        <f>ROUND((SUM(BI109:BI116) + SUM(BI136:BI210)),  2)</f>
        <v>0</v>
      </c>
      <c r="G39" s="39"/>
      <c r="H39" s="39"/>
      <c r="I39" s="158">
        <v>0</v>
      </c>
      <c r="J39" s="157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47</v>
      </c>
      <c r="E41" s="161"/>
      <c r="F41" s="161"/>
      <c r="G41" s="162" t="s">
        <v>48</v>
      </c>
      <c r="H41" s="163" t="s">
        <v>49</v>
      </c>
      <c r="I41" s="161"/>
      <c r="J41" s="164">
        <f>SUM(J32:J39)</f>
        <v>0</v>
      </c>
      <c r="K41" s="165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6" t="s">
        <v>50</v>
      </c>
      <c r="E50" s="167"/>
      <c r="F50" s="167"/>
      <c r="G50" s="166" t="s">
        <v>51</v>
      </c>
      <c r="H50" s="167"/>
      <c r="I50" s="167"/>
      <c r="J50" s="167"/>
      <c r="K50" s="167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8" t="s">
        <v>52</v>
      </c>
      <c r="E61" s="169"/>
      <c r="F61" s="170" t="s">
        <v>53</v>
      </c>
      <c r="G61" s="168" t="s">
        <v>52</v>
      </c>
      <c r="H61" s="169"/>
      <c r="I61" s="169"/>
      <c r="J61" s="171" t="s">
        <v>53</v>
      </c>
      <c r="K61" s="169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6" t="s">
        <v>54</v>
      </c>
      <c r="E65" s="172"/>
      <c r="F65" s="172"/>
      <c r="G65" s="166" t="s">
        <v>55</v>
      </c>
      <c r="H65" s="172"/>
      <c r="I65" s="172"/>
      <c r="J65" s="172"/>
      <c r="K65" s="17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8" t="s">
        <v>52</v>
      </c>
      <c r="E76" s="169"/>
      <c r="F76" s="170" t="s">
        <v>53</v>
      </c>
      <c r="G76" s="168" t="s">
        <v>52</v>
      </c>
      <c r="H76" s="169"/>
      <c r="I76" s="169"/>
      <c r="J76" s="171" t="s">
        <v>53</v>
      </c>
      <c r="K76" s="169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7" t="str">
        <f>E7</f>
        <v>Nástavba budovy MŠ a SPC Demlova 28, Jihlava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30" customHeight="1">
      <c r="A87" s="39"/>
      <c r="B87" s="40"/>
      <c r="C87" s="41"/>
      <c r="D87" s="41"/>
      <c r="E87" s="77" t="str">
        <f>E9</f>
        <v>SO 01.2 - Stavební část - střešní krytina nástavby - způsobilé výdaje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k. ú. Jihlava</v>
      </c>
      <c r="G89" s="41"/>
      <c r="H89" s="41"/>
      <c r="I89" s="33" t="s">
        <v>22</v>
      </c>
      <c r="J89" s="80" t="str">
        <f>IF(J12="","",J12)</f>
        <v>2. 5. 2024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Statutární město Jihlava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8" t="s">
        <v>115</v>
      </c>
      <c r="D94" s="179"/>
      <c r="E94" s="179"/>
      <c r="F94" s="179"/>
      <c r="G94" s="179"/>
      <c r="H94" s="179"/>
      <c r="I94" s="179"/>
      <c r="J94" s="180" t="s">
        <v>116</v>
      </c>
      <c r="K94" s="179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1" t="s">
        <v>117</v>
      </c>
      <c r="D96" s="41"/>
      <c r="E96" s="41"/>
      <c r="F96" s="41"/>
      <c r="G96" s="41"/>
      <c r="H96" s="41"/>
      <c r="I96" s="41"/>
      <c r="J96" s="111">
        <f>J136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118</v>
      </c>
    </row>
    <row r="97" s="9" customFormat="1" ht="24.96" customHeight="1">
      <c r="A97" s="9"/>
      <c r="B97" s="182"/>
      <c r="C97" s="183"/>
      <c r="D97" s="184" t="s">
        <v>119</v>
      </c>
      <c r="E97" s="185"/>
      <c r="F97" s="185"/>
      <c r="G97" s="185"/>
      <c r="H97" s="185"/>
      <c r="I97" s="185"/>
      <c r="J97" s="186">
        <f>J137</f>
        <v>0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8"/>
      <c r="C98" s="189"/>
      <c r="D98" s="190" t="s">
        <v>122</v>
      </c>
      <c r="E98" s="191"/>
      <c r="F98" s="191"/>
      <c r="G98" s="191"/>
      <c r="H98" s="191"/>
      <c r="I98" s="191"/>
      <c r="J98" s="192">
        <f>J138</f>
        <v>0</v>
      </c>
      <c r="K98" s="189"/>
      <c r="L98" s="19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8"/>
      <c r="C99" s="189"/>
      <c r="D99" s="190" t="s">
        <v>125</v>
      </c>
      <c r="E99" s="191"/>
      <c r="F99" s="191"/>
      <c r="G99" s="191"/>
      <c r="H99" s="191"/>
      <c r="I99" s="191"/>
      <c r="J99" s="192">
        <f>J146</f>
        <v>0</v>
      </c>
      <c r="K99" s="189"/>
      <c r="L99" s="19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8"/>
      <c r="C100" s="189"/>
      <c r="D100" s="190" t="s">
        <v>126</v>
      </c>
      <c r="E100" s="191"/>
      <c r="F100" s="191"/>
      <c r="G100" s="191"/>
      <c r="H100" s="191"/>
      <c r="I100" s="191"/>
      <c r="J100" s="192">
        <f>J150</f>
        <v>0</v>
      </c>
      <c r="K100" s="189"/>
      <c r="L100" s="19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2"/>
      <c r="C101" s="183"/>
      <c r="D101" s="184" t="s">
        <v>128</v>
      </c>
      <c r="E101" s="185"/>
      <c r="F101" s="185"/>
      <c r="G101" s="185"/>
      <c r="H101" s="185"/>
      <c r="I101" s="185"/>
      <c r="J101" s="186">
        <f>J152</f>
        <v>0</v>
      </c>
      <c r="K101" s="183"/>
      <c r="L101" s="187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8"/>
      <c r="C102" s="189"/>
      <c r="D102" s="190" t="s">
        <v>130</v>
      </c>
      <c r="E102" s="191"/>
      <c r="F102" s="191"/>
      <c r="G102" s="191"/>
      <c r="H102" s="191"/>
      <c r="I102" s="191"/>
      <c r="J102" s="192">
        <f>J153</f>
        <v>0</v>
      </c>
      <c r="K102" s="189"/>
      <c r="L102" s="19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8"/>
      <c r="C103" s="189"/>
      <c r="D103" s="190" t="s">
        <v>131</v>
      </c>
      <c r="E103" s="191"/>
      <c r="F103" s="191"/>
      <c r="G103" s="191"/>
      <c r="H103" s="191"/>
      <c r="I103" s="191"/>
      <c r="J103" s="192">
        <f>J177</f>
        <v>0</v>
      </c>
      <c r="K103" s="189"/>
      <c r="L103" s="19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8"/>
      <c r="C104" s="189"/>
      <c r="D104" s="190" t="s">
        <v>1230</v>
      </c>
      <c r="E104" s="191"/>
      <c r="F104" s="191"/>
      <c r="G104" s="191"/>
      <c r="H104" s="191"/>
      <c r="I104" s="191"/>
      <c r="J104" s="192">
        <f>J196</f>
        <v>0</v>
      </c>
      <c r="K104" s="189"/>
      <c r="L104" s="19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8"/>
      <c r="C105" s="189"/>
      <c r="D105" s="190" t="s">
        <v>1231</v>
      </c>
      <c r="E105" s="191"/>
      <c r="F105" s="191"/>
      <c r="G105" s="191"/>
      <c r="H105" s="191"/>
      <c r="I105" s="191"/>
      <c r="J105" s="192">
        <f>J200</f>
        <v>0</v>
      </c>
      <c r="K105" s="189"/>
      <c r="L105" s="19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8"/>
      <c r="C106" s="189"/>
      <c r="D106" s="190" t="s">
        <v>135</v>
      </c>
      <c r="E106" s="191"/>
      <c r="F106" s="191"/>
      <c r="G106" s="191"/>
      <c r="H106" s="191"/>
      <c r="I106" s="191"/>
      <c r="J106" s="192">
        <f>J204</f>
        <v>0</v>
      </c>
      <c r="K106" s="189"/>
      <c r="L106" s="19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9.28" customHeight="1">
      <c r="A109" s="39"/>
      <c r="B109" s="40"/>
      <c r="C109" s="181" t="s">
        <v>142</v>
      </c>
      <c r="D109" s="41"/>
      <c r="E109" s="41"/>
      <c r="F109" s="41"/>
      <c r="G109" s="41"/>
      <c r="H109" s="41"/>
      <c r="I109" s="41"/>
      <c r="J109" s="194">
        <f>ROUND(J110 + J111 + J112 + J113 + J114 + J115,2)</f>
        <v>0</v>
      </c>
      <c r="K109" s="41"/>
      <c r="L109" s="64"/>
      <c r="N109" s="195" t="s">
        <v>41</v>
      </c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8" customHeight="1">
      <c r="A110" s="39"/>
      <c r="B110" s="40"/>
      <c r="C110" s="41"/>
      <c r="D110" s="196" t="s">
        <v>143</v>
      </c>
      <c r="E110" s="197"/>
      <c r="F110" s="197"/>
      <c r="G110" s="41"/>
      <c r="H110" s="41"/>
      <c r="I110" s="41"/>
      <c r="J110" s="198">
        <v>0</v>
      </c>
      <c r="K110" s="41"/>
      <c r="L110" s="199"/>
      <c r="M110" s="200"/>
      <c r="N110" s="201" t="s">
        <v>42</v>
      </c>
      <c r="O110" s="200"/>
      <c r="P110" s="200"/>
      <c r="Q110" s="200"/>
      <c r="R110" s="200"/>
      <c r="S110" s="202"/>
      <c r="T110" s="202"/>
      <c r="U110" s="202"/>
      <c r="V110" s="202"/>
      <c r="W110" s="202"/>
      <c r="X110" s="202"/>
      <c r="Y110" s="202"/>
      <c r="Z110" s="202"/>
      <c r="AA110" s="202"/>
      <c r="AB110" s="202"/>
      <c r="AC110" s="202"/>
      <c r="AD110" s="202"/>
      <c r="AE110" s="202"/>
      <c r="AF110" s="200"/>
      <c r="AG110" s="200"/>
      <c r="AH110" s="200"/>
      <c r="AI110" s="200"/>
      <c r="AJ110" s="200"/>
      <c r="AK110" s="200"/>
      <c r="AL110" s="200"/>
      <c r="AM110" s="200"/>
      <c r="AN110" s="200"/>
      <c r="AO110" s="200"/>
      <c r="AP110" s="200"/>
      <c r="AQ110" s="200"/>
      <c r="AR110" s="200"/>
      <c r="AS110" s="200"/>
      <c r="AT110" s="200"/>
      <c r="AU110" s="200"/>
      <c r="AV110" s="200"/>
      <c r="AW110" s="200"/>
      <c r="AX110" s="200"/>
      <c r="AY110" s="203" t="s">
        <v>144</v>
      </c>
      <c r="AZ110" s="200"/>
      <c r="BA110" s="200"/>
      <c r="BB110" s="200"/>
      <c r="BC110" s="200"/>
      <c r="BD110" s="200"/>
      <c r="BE110" s="204">
        <f>IF(N110="základní",J110,0)</f>
        <v>0</v>
      </c>
      <c r="BF110" s="204">
        <f>IF(N110="snížená",J110,0)</f>
        <v>0</v>
      </c>
      <c r="BG110" s="204">
        <f>IF(N110="zákl. přenesená",J110,0)</f>
        <v>0</v>
      </c>
      <c r="BH110" s="204">
        <f>IF(N110="sníž. přenesená",J110,0)</f>
        <v>0</v>
      </c>
      <c r="BI110" s="204">
        <f>IF(N110="nulová",J110,0)</f>
        <v>0</v>
      </c>
      <c r="BJ110" s="203" t="s">
        <v>85</v>
      </c>
      <c r="BK110" s="200"/>
      <c r="BL110" s="200"/>
      <c r="BM110" s="200"/>
    </row>
    <row r="111" s="2" customFormat="1" ht="18" customHeight="1">
      <c r="A111" s="39"/>
      <c r="B111" s="40"/>
      <c r="C111" s="41"/>
      <c r="D111" s="196" t="s">
        <v>145</v>
      </c>
      <c r="E111" s="197"/>
      <c r="F111" s="197"/>
      <c r="G111" s="41"/>
      <c r="H111" s="41"/>
      <c r="I111" s="41"/>
      <c r="J111" s="198">
        <v>0</v>
      </c>
      <c r="K111" s="41"/>
      <c r="L111" s="199"/>
      <c r="M111" s="200"/>
      <c r="N111" s="201" t="s">
        <v>42</v>
      </c>
      <c r="O111" s="200"/>
      <c r="P111" s="200"/>
      <c r="Q111" s="200"/>
      <c r="R111" s="200"/>
      <c r="S111" s="202"/>
      <c r="T111" s="202"/>
      <c r="U111" s="202"/>
      <c r="V111" s="202"/>
      <c r="W111" s="202"/>
      <c r="X111" s="202"/>
      <c r="Y111" s="202"/>
      <c r="Z111" s="202"/>
      <c r="AA111" s="202"/>
      <c r="AB111" s="202"/>
      <c r="AC111" s="202"/>
      <c r="AD111" s="202"/>
      <c r="AE111" s="202"/>
      <c r="AF111" s="200"/>
      <c r="AG111" s="200"/>
      <c r="AH111" s="200"/>
      <c r="AI111" s="200"/>
      <c r="AJ111" s="200"/>
      <c r="AK111" s="200"/>
      <c r="AL111" s="200"/>
      <c r="AM111" s="200"/>
      <c r="AN111" s="200"/>
      <c r="AO111" s="200"/>
      <c r="AP111" s="200"/>
      <c r="AQ111" s="200"/>
      <c r="AR111" s="200"/>
      <c r="AS111" s="200"/>
      <c r="AT111" s="200"/>
      <c r="AU111" s="200"/>
      <c r="AV111" s="200"/>
      <c r="AW111" s="200"/>
      <c r="AX111" s="200"/>
      <c r="AY111" s="203" t="s">
        <v>144</v>
      </c>
      <c r="AZ111" s="200"/>
      <c r="BA111" s="200"/>
      <c r="BB111" s="200"/>
      <c r="BC111" s="200"/>
      <c r="BD111" s="200"/>
      <c r="BE111" s="204">
        <f>IF(N111="základní",J111,0)</f>
        <v>0</v>
      </c>
      <c r="BF111" s="204">
        <f>IF(N111="snížená",J111,0)</f>
        <v>0</v>
      </c>
      <c r="BG111" s="204">
        <f>IF(N111="zákl. přenesená",J111,0)</f>
        <v>0</v>
      </c>
      <c r="BH111" s="204">
        <f>IF(N111="sníž. přenesená",J111,0)</f>
        <v>0</v>
      </c>
      <c r="BI111" s="204">
        <f>IF(N111="nulová",J111,0)</f>
        <v>0</v>
      </c>
      <c r="BJ111" s="203" t="s">
        <v>85</v>
      </c>
      <c r="BK111" s="200"/>
      <c r="BL111" s="200"/>
      <c r="BM111" s="200"/>
    </row>
    <row r="112" s="2" customFormat="1" ht="18" customHeight="1">
      <c r="A112" s="39"/>
      <c r="B112" s="40"/>
      <c r="C112" s="41"/>
      <c r="D112" s="196" t="s">
        <v>146</v>
      </c>
      <c r="E112" s="197"/>
      <c r="F112" s="197"/>
      <c r="G112" s="41"/>
      <c r="H112" s="41"/>
      <c r="I112" s="41"/>
      <c r="J112" s="198">
        <v>0</v>
      </c>
      <c r="K112" s="41"/>
      <c r="L112" s="199"/>
      <c r="M112" s="200"/>
      <c r="N112" s="201" t="s">
        <v>42</v>
      </c>
      <c r="O112" s="200"/>
      <c r="P112" s="200"/>
      <c r="Q112" s="200"/>
      <c r="R112" s="200"/>
      <c r="S112" s="202"/>
      <c r="T112" s="202"/>
      <c r="U112" s="202"/>
      <c r="V112" s="202"/>
      <c r="W112" s="202"/>
      <c r="X112" s="202"/>
      <c r="Y112" s="202"/>
      <c r="Z112" s="202"/>
      <c r="AA112" s="202"/>
      <c r="AB112" s="202"/>
      <c r="AC112" s="202"/>
      <c r="AD112" s="202"/>
      <c r="AE112" s="202"/>
      <c r="AF112" s="200"/>
      <c r="AG112" s="200"/>
      <c r="AH112" s="200"/>
      <c r="AI112" s="200"/>
      <c r="AJ112" s="200"/>
      <c r="AK112" s="200"/>
      <c r="AL112" s="200"/>
      <c r="AM112" s="200"/>
      <c r="AN112" s="200"/>
      <c r="AO112" s="200"/>
      <c r="AP112" s="200"/>
      <c r="AQ112" s="200"/>
      <c r="AR112" s="200"/>
      <c r="AS112" s="200"/>
      <c r="AT112" s="200"/>
      <c r="AU112" s="200"/>
      <c r="AV112" s="200"/>
      <c r="AW112" s="200"/>
      <c r="AX112" s="200"/>
      <c r="AY112" s="203" t="s">
        <v>144</v>
      </c>
      <c r="AZ112" s="200"/>
      <c r="BA112" s="200"/>
      <c r="BB112" s="200"/>
      <c r="BC112" s="200"/>
      <c r="BD112" s="200"/>
      <c r="BE112" s="204">
        <f>IF(N112="základní",J112,0)</f>
        <v>0</v>
      </c>
      <c r="BF112" s="204">
        <f>IF(N112="snížená",J112,0)</f>
        <v>0</v>
      </c>
      <c r="BG112" s="204">
        <f>IF(N112="zákl. přenesená",J112,0)</f>
        <v>0</v>
      </c>
      <c r="BH112" s="204">
        <f>IF(N112="sníž. přenesená",J112,0)</f>
        <v>0</v>
      </c>
      <c r="BI112" s="204">
        <f>IF(N112="nulová",J112,0)</f>
        <v>0</v>
      </c>
      <c r="BJ112" s="203" t="s">
        <v>85</v>
      </c>
      <c r="BK112" s="200"/>
      <c r="BL112" s="200"/>
      <c r="BM112" s="200"/>
    </row>
    <row r="113" s="2" customFormat="1" ht="18" customHeight="1">
      <c r="A113" s="39"/>
      <c r="B113" s="40"/>
      <c r="C113" s="41"/>
      <c r="D113" s="196" t="s">
        <v>147</v>
      </c>
      <c r="E113" s="197"/>
      <c r="F113" s="197"/>
      <c r="G113" s="41"/>
      <c r="H113" s="41"/>
      <c r="I113" s="41"/>
      <c r="J113" s="198">
        <v>0</v>
      </c>
      <c r="K113" s="41"/>
      <c r="L113" s="199"/>
      <c r="M113" s="200"/>
      <c r="N113" s="201" t="s">
        <v>42</v>
      </c>
      <c r="O113" s="200"/>
      <c r="P113" s="200"/>
      <c r="Q113" s="200"/>
      <c r="R113" s="200"/>
      <c r="S113" s="202"/>
      <c r="T113" s="202"/>
      <c r="U113" s="202"/>
      <c r="V113" s="202"/>
      <c r="W113" s="202"/>
      <c r="X113" s="202"/>
      <c r="Y113" s="202"/>
      <c r="Z113" s="202"/>
      <c r="AA113" s="202"/>
      <c r="AB113" s="202"/>
      <c r="AC113" s="202"/>
      <c r="AD113" s="202"/>
      <c r="AE113" s="202"/>
      <c r="AF113" s="200"/>
      <c r="AG113" s="200"/>
      <c r="AH113" s="200"/>
      <c r="AI113" s="200"/>
      <c r="AJ113" s="200"/>
      <c r="AK113" s="200"/>
      <c r="AL113" s="200"/>
      <c r="AM113" s="200"/>
      <c r="AN113" s="200"/>
      <c r="AO113" s="200"/>
      <c r="AP113" s="200"/>
      <c r="AQ113" s="200"/>
      <c r="AR113" s="200"/>
      <c r="AS113" s="200"/>
      <c r="AT113" s="200"/>
      <c r="AU113" s="200"/>
      <c r="AV113" s="200"/>
      <c r="AW113" s="200"/>
      <c r="AX113" s="200"/>
      <c r="AY113" s="203" t="s">
        <v>144</v>
      </c>
      <c r="AZ113" s="200"/>
      <c r="BA113" s="200"/>
      <c r="BB113" s="200"/>
      <c r="BC113" s="200"/>
      <c r="BD113" s="200"/>
      <c r="BE113" s="204">
        <f>IF(N113="základní",J113,0)</f>
        <v>0</v>
      </c>
      <c r="BF113" s="204">
        <f>IF(N113="snížená",J113,0)</f>
        <v>0</v>
      </c>
      <c r="BG113" s="204">
        <f>IF(N113="zákl. přenesená",J113,0)</f>
        <v>0</v>
      </c>
      <c r="BH113" s="204">
        <f>IF(N113="sníž. přenesená",J113,0)</f>
        <v>0</v>
      </c>
      <c r="BI113" s="204">
        <f>IF(N113="nulová",J113,0)</f>
        <v>0</v>
      </c>
      <c r="BJ113" s="203" t="s">
        <v>85</v>
      </c>
      <c r="BK113" s="200"/>
      <c r="BL113" s="200"/>
      <c r="BM113" s="200"/>
    </row>
    <row r="114" s="2" customFormat="1" ht="18" customHeight="1">
      <c r="A114" s="39"/>
      <c r="B114" s="40"/>
      <c r="C114" s="41"/>
      <c r="D114" s="196" t="s">
        <v>148</v>
      </c>
      <c r="E114" s="197"/>
      <c r="F114" s="197"/>
      <c r="G114" s="41"/>
      <c r="H114" s="41"/>
      <c r="I114" s="41"/>
      <c r="J114" s="198">
        <v>0</v>
      </c>
      <c r="K114" s="41"/>
      <c r="L114" s="199"/>
      <c r="M114" s="200"/>
      <c r="N114" s="201" t="s">
        <v>42</v>
      </c>
      <c r="O114" s="200"/>
      <c r="P114" s="200"/>
      <c r="Q114" s="200"/>
      <c r="R114" s="200"/>
      <c r="S114" s="202"/>
      <c r="T114" s="202"/>
      <c r="U114" s="202"/>
      <c r="V114" s="202"/>
      <c r="W114" s="202"/>
      <c r="X114" s="202"/>
      <c r="Y114" s="202"/>
      <c r="Z114" s="202"/>
      <c r="AA114" s="202"/>
      <c r="AB114" s="202"/>
      <c r="AC114" s="202"/>
      <c r="AD114" s="202"/>
      <c r="AE114" s="202"/>
      <c r="AF114" s="200"/>
      <c r="AG114" s="200"/>
      <c r="AH114" s="200"/>
      <c r="AI114" s="200"/>
      <c r="AJ114" s="200"/>
      <c r="AK114" s="200"/>
      <c r="AL114" s="200"/>
      <c r="AM114" s="200"/>
      <c r="AN114" s="200"/>
      <c r="AO114" s="200"/>
      <c r="AP114" s="200"/>
      <c r="AQ114" s="200"/>
      <c r="AR114" s="200"/>
      <c r="AS114" s="200"/>
      <c r="AT114" s="200"/>
      <c r="AU114" s="200"/>
      <c r="AV114" s="200"/>
      <c r="AW114" s="200"/>
      <c r="AX114" s="200"/>
      <c r="AY114" s="203" t="s">
        <v>144</v>
      </c>
      <c r="AZ114" s="200"/>
      <c r="BA114" s="200"/>
      <c r="BB114" s="200"/>
      <c r="BC114" s="200"/>
      <c r="BD114" s="200"/>
      <c r="BE114" s="204">
        <f>IF(N114="základní",J114,0)</f>
        <v>0</v>
      </c>
      <c r="BF114" s="204">
        <f>IF(N114="snížená",J114,0)</f>
        <v>0</v>
      </c>
      <c r="BG114" s="204">
        <f>IF(N114="zákl. přenesená",J114,0)</f>
        <v>0</v>
      </c>
      <c r="BH114" s="204">
        <f>IF(N114="sníž. přenesená",J114,0)</f>
        <v>0</v>
      </c>
      <c r="BI114" s="204">
        <f>IF(N114="nulová",J114,0)</f>
        <v>0</v>
      </c>
      <c r="BJ114" s="203" t="s">
        <v>85</v>
      </c>
      <c r="BK114" s="200"/>
      <c r="BL114" s="200"/>
      <c r="BM114" s="200"/>
    </row>
    <row r="115" s="2" customFormat="1" ht="18" customHeight="1">
      <c r="A115" s="39"/>
      <c r="B115" s="40"/>
      <c r="C115" s="41"/>
      <c r="D115" s="197" t="s">
        <v>149</v>
      </c>
      <c r="E115" s="41"/>
      <c r="F115" s="41"/>
      <c r="G115" s="41"/>
      <c r="H115" s="41"/>
      <c r="I115" s="41"/>
      <c r="J115" s="198">
        <f>ROUND(J30*T115,2)</f>
        <v>0</v>
      </c>
      <c r="K115" s="41"/>
      <c r="L115" s="199"/>
      <c r="M115" s="200"/>
      <c r="N115" s="201" t="s">
        <v>42</v>
      </c>
      <c r="O115" s="200"/>
      <c r="P115" s="200"/>
      <c r="Q115" s="200"/>
      <c r="R115" s="200"/>
      <c r="S115" s="202"/>
      <c r="T115" s="202"/>
      <c r="U115" s="202"/>
      <c r="V115" s="202"/>
      <c r="W115" s="202"/>
      <c r="X115" s="202"/>
      <c r="Y115" s="202"/>
      <c r="Z115" s="202"/>
      <c r="AA115" s="202"/>
      <c r="AB115" s="202"/>
      <c r="AC115" s="202"/>
      <c r="AD115" s="202"/>
      <c r="AE115" s="202"/>
      <c r="AF115" s="200"/>
      <c r="AG115" s="200"/>
      <c r="AH115" s="200"/>
      <c r="AI115" s="200"/>
      <c r="AJ115" s="200"/>
      <c r="AK115" s="200"/>
      <c r="AL115" s="200"/>
      <c r="AM115" s="200"/>
      <c r="AN115" s="200"/>
      <c r="AO115" s="200"/>
      <c r="AP115" s="200"/>
      <c r="AQ115" s="200"/>
      <c r="AR115" s="200"/>
      <c r="AS115" s="200"/>
      <c r="AT115" s="200"/>
      <c r="AU115" s="200"/>
      <c r="AV115" s="200"/>
      <c r="AW115" s="200"/>
      <c r="AX115" s="200"/>
      <c r="AY115" s="203" t="s">
        <v>150</v>
      </c>
      <c r="AZ115" s="200"/>
      <c r="BA115" s="200"/>
      <c r="BB115" s="200"/>
      <c r="BC115" s="200"/>
      <c r="BD115" s="200"/>
      <c r="BE115" s="204">
        <f>IF(N115="základní",J115,0)</f>
        <v>0</v>
      </c>
      <c r="BF115" s="204">
        <f>IF(N115="snížená",J115,0)</f>
        <v>0</v>
      </c>
      <c r="BG115" s="204">
        <f>IF(N115="zákl. přenesená",J115,0)</f>
        <v>0</v>
      </c>
      <c r="BH115" s="204">
        <f>IF(N115="sníž. přenesená",J115,0)</f>
        <v>0</v>
      </c>
      <c r="BI115" s="204">
        <f>IF(N115="nulová",J115,0)</f>
        <v>0</v>
      </c>
      <c r="BJ115" s="203" t="s">
        <v>85</v>
      </c>
      <c r="BK115" s="200"/>
      <c r="BL115" s="200"/>
      <c r="BM115" s="200"/>
    </row>
    <row r="116" s="2" customForma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9.28" customHeight="1">
      <c r="A117" s="39"/>
      <c r="B117" s="40"/>
      <c r="C117" s="205" t="s">
        <v>151</v>
      </c>
      <c r="D117" s="179"/>
      <c r="E117" s="179"/>
      <c r="F117" s="179"/>
      <c r="G117" s="179"/>
      <c r="H117" s="179"/>
      <c r="I117" s="179"/>
      <c r="J117" s="206">
        <f>ROUND(J96+J109,2)</f>
        <v>0</v>
      </c>
      <c r="K117" s="179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67"/>
      <c r="C118" s="68"/>
      <c r="D118" s="68"/>
      <c r="E118" s="68"/>
      <c r="F118" s="68"/>
      <c r="G118" s="68"/>
      <c r="H118" s="68"/>
      <c r="I118" s="68"/>
      <c r="J118" s="68"/>
      <c r="K118" s="68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22" s="2" customFormat="1" ht="6.96" customHeight="1">
      <c r="A122" s="39"/>
      <c r="B122" s="69"/>
      <c r="C122" s="70"/>
      <c r="D122" s="70"/>
      <c r="E122" s="70"/>
      <c r="F122" s="70"/>
      <c r="G122" s="70"/>
      <c r="H122" s="70"/>
      <c r="I122" s="70"/>
      <c r="J122" s="70"/>
      <c r="K122" s="70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24.96" customHeight="1">
      <c r="A123" s="39"/>
      <c r="B123" s="40"/>
      <c r="C123" s="24" t="s">
        <v>152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16</v>
      </c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6.5" customHeight="1">
      <c r="A126" s="39"/>
      <c r="B126" s="40"/>
      <c r="C126" s="41"/>
      <c r="D126" s="41"/>
      <c r="E126" s="177" t="str">
        <f>E7</f>
        <v>Nástavba budovy MŠ a SPC Demlova 28, Jihlava</v>
      </c>
      <c r="F126" s="33"/>
      <c r="G126" s="33"/>
      <c r="H126" s="33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110</v>
      </c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30" customHeight="1">
      <c r="A128" s="39"/>
      <c r="B128" s="40"/>
      <c r="C128" s="41"/>
      <c r="D128" s="41"/>
      <c r="E128" s="77" t="str">
        <f>E9</f>
        <v>SO 01.2 - Stavební část - střešní krytina nástavby - způsobilé výdaje</v>
      </c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2" customHeight="1">
      <c r="A130" s="39"/>
      <c r="B130" s="40"/>
      <c r="C130" s="33" t="s">
        <v>20</v>
      </c>
      <c r="D130" s="41"/>
      <c r="E130" s="41"/>
      <c r="F130" s="28" t="str">
        <f>F12</f>
        <v>k. ú. Jihlava</v>
      </c>
      <c r="G130" s="41"/>
      <c r="H130" s="41"/>
      <c r="I130" s="33" t="s">
        <v>22</v>
      </c>
      <c r="J130" s="80" t="str">
        <f>IF(J12="","",J12)</f>
        <v>2. 5. 2024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5.15" customHeight="1">
      <c r="A132" s="39"/>
      <c r="B132" s="40"/>
      <c r="C132" s="33" t="s">
        <v>24</v>
      </c>
      <c r="D132" s="41"/>
      <c r="E132" s="41"/>
      <c r="F132" s="28" t="str">
        <f>E15</f>
        <v>Statutární město Jihlava</v>
      </c>
      <c r="G132" s="41"/>
      <c r="H132" s="41"/>
      <c r="I132" s="33" t="s">
        <v>32</v>
      </c>
      <c r="J132" s="37" t="str">
        <f>E21</f>
        <v xml:space="preserve"> 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5.15" customHeight="1">
      <c r="A133" s="39"/>
      <c r="B133" s="40"/>
      <c r="C133" s="33" t="s">
        <v>30</v>
      </c>
      <c r="D133" s="41"/>
      <c r="E133" s="41"/>
      <c r="F133" s="28" t="str">
        <f>IF(E18="","",E18)</f>
        <v>Vyplň údaj</v>
      </c>
      <c r="G133" s="41"/>
      <c r="H133" s="41"/>
      <c r="I133" s="33" t="s">
        <v>35</v>
      </c>
      <c r="J133" s="37" t="str">
        <f>E24</f>
        <v xml:space="preserve"> </v>
      </c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0.32" customHeight="1">
      <c r="A134" s="39"/>
      <c r="B134" s="40"/>
      <c r="C134" s="41"/>
      <c r="D134" s="41"/>
      <c r="E134" s="41"/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11" customFormat="1" ht="29.28" customHeight="1">
      <c r="A135" s="207"/>
      <c r="B135" s="208"/>
      <c r="C135" s="209" t="s">
        <v>153</v>
      </c>
      <c r="D135" s="210" t="s">
        <v>62</v>
      </c>
      <c r="E135" s="210" t="s">
        <v>58</v>
      </c>
      <c r="F135" s="210" t="s">
        <v>59</v>
      </c>
      <c r="G135" s="210" t="s">
        <v>154</v>
      </c>
      <c r="H135" s="210" t="s">
        <v>155</v>
      </c>
      <c r="I135" s="210" t="s">
        <v>156</v>
      </c>
      <c r="J135" s="211" t="s">
        <v>116</v>
      </c>
      <c r="K135" s="212" t="s">
        <v>157</v>
      </c>
      <c r="L135" s="213"/>
      <c r="M135" s="101" t="s">
        <v>1</v>
      </c>
      <c r="N135" s="102" t="s">
        <v>41</v>
      </c>
      <c r="O135" s="102" t="s">
        <v>158</v>
      </c>
      <c r="P135" s="102" t="s">
        <v>159</v>
      </c>
      <c r="Q135" s="102" t="s">
        <v>160</v>
      </c>
      <c r="R135" s="102" t="s">
        <v>161</v>
      </c>
      <c r="S135" s="102" t="s">
        <v>162</v>
      </c>
      <c r="T135" s="103" t="s">
        <v>163</v>
      </c>
      <c r="U135" s="207"/>
      <c r="V135" s="207"/>
      <c r="W135" s="207"/>
      <c r="X135" s="207"/>
      <c r="Y135" s="207"/>
      <c r="Z135" s="207"/>
      <c r="AA135" s="207"/>
      <c r="AB135" s="207"/>
      <c r="AC135" s="207"/>
      <c r="AD135" s="207"/>
      <c r="AE135" s="207"/>
    </row>
    <row r="136" s="2" customFormat="1" ht="22.8" customHeight="1">
      <c r="A136" s="39"/>
      <c r="B136" s="40"/>
      <c r="C136" s="108" t="s">
        <v>164</v>
      </c>
      <c r="D136" s="41"/>
      <c r="E136" s="41"/>
      <c r="F136" s="41"/>
      <c r="G136" s="41"/>
      <c r="H136" s="41"/>
      <c r="I136" s="41"/>
      <c r="J136" s="214">
        <f>BK136</f>
        <v>0</v>
      </c>
      <c r="K136" s="41"/>
      <c r="L136" s="45"/>
      <c r="M136" s="104"/>
      <c r="N136" s="215"/>
      <c r="O136" s="105"/>
      <c r="P136" s="216">
        <f>P137+P152</f>
        <v>0</v>
      </c>
      <c r="Q136" s="105"/>
      <c r="R136" s="216">
        <f>R137+R152</f>
        <v>21.61423593</v>
      </c>
      <c r="S136" s="105"/>
      <c r="T136" s="217">
        <f>T137+T152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76</v>
      </c>
      <c r="AU136" s="18" t="s">
        <v>118</v>
      </c>
      <c r="BK136" s="218">
        <f>BK137+BK152</f>
        <v>0</v>
      </c>
    </row>
    <row r="137" s="12" customFormat="1" ht="25.92" customHeight="1">
      <c r="A137" s="12"/>
      <c r="B137" s="219"/>
      <c r="C137" s="220"/>
      <c r="D137" s="221" t="s">
        <v>76</v>
      </c>
      <c r="E137" s="222" t="s">
        <v>165</v>
      </c>
      <c r="F137" s="222" t="s">
        <v>166</v>
      </c>
      <c r="G137" s="220"/>
      <c r="H137" s="220"/>
      <c r="I137" s="223"/>
      <c r="J137" s="224">
        <f>BK137</f>
        <v>0</v>
      </c>
      <c r="K137" s="220"/>
      <c r="L137" s="225"/>
      <c r="M137" s="226"/>
      <c r="N137" s="227"/>
      <c r="O137" s="227"/>
      <c r="P137" s="228">
        <f>P138+P146+P150</f>
        <v>0</v>
      </c>
      <c r="Q137" s="227"/>
      <c r="R137" s="228">
        <f>R138+R146+R150</f>
        <v>17.948631779999999</v>
      </c>
      <c r="S137" s="227"/>
      <c r="T137" s="229">
        <f>T138+T146+T150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30" t="s">
        <v>85</v>
      </c>
      <c r="AT137" s="231" t="s">
        <v>76</v>
      </c>
      <c r="AU137" s="231" t="s">
        <v>77</v>
      </c>
      <c r="AY137" s="230" t="s">
        <v>167</v>
      </c>
      <c r="BK137" s="232">
        <f>BK138+BK146+BK150</f>
        <v>0</v>
      </c>
    </row>
    <row r="138" s="12" customFormat="1" ht="22.8" customHeight="1">
      <c r="A138" s="12"/>
      <c r="B138" s="219"/>
      <c r="C138" s="220"/>
      <c r="D138" s="221" t="s">
        <v>76</v>
      </c>
      <c r="E138" s="233" t="s">
        <v>188</v>
      </c>
      <c r="F138" s="233" t="s">
        <v>294</v>
      </c>
      <c r="G138" s="220"/>
      <c r="H138" s="220"/>
      <c r="I138" s="223"/>
      <c r="J138" s="234">
        <f>BK138</f>
        <v>0</v>
      </c>
      <c r="K138" s="220"/>
      <c r="L138" s="225"/>
      <c r="M138" s="226"/>
      <c r="N138" s="227"/>
      <c r="O138" s="227"/>
      <c r="P138" s="228">
        <f>SUM(P139:P145)</f>
        <v>0</v>
      </c>
      <c r="Q138" s="227"/>
      <c r="R138" s="228">
        <f>SUM(R139:R145)</f>
        <v>17.741729759999998</v>
      </c>
      <c r="S138" s="227"/>
      <c r="T138" s="229">
        <f>SUM(T139:T145)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30" t="s">
        <v>85</v>
      </c>
      <c r="AT138" s="231" t="s">
        <v>76</v>
      </c>
      <c r="AU138" s="231" t="s">
        <v>85</v>
      </c>
      <c r="AY138" s="230" t="s">
        <v>167</v>
      </c>
      <c r="BK138" s="232">
        <f>SUM(BK139:BK145)</f>
        <v>0</v>
      </c>
    </row>
    <row r="139" s="2" customFormat="1" ht="24.15" customHeight="1">
      <c r="A139" s="39"/>
      <c r="B139" s="40"/>
      <c r="C139" s="235" t="s">
        <v>420</v>
      </c>
      <c r="D139" s="235" t="s">
        <v>169</v>
      </c>
      <c r="E139" s="236" t="s">
        <v>1232</v>
      </c>
      <c r="F139" s="237" t="s">
        <v>1233</v>
      </c>
      <c r="G139" s="238" t="s">
        <v>179</v>
      </c>
      <c r="H139" s="239">
        <v>6.7889999999999997</v>
      </c>
      <c r="I139" s="240"/>
      <c r="J139" s="241">
        <f>ROUND(I139*H139,2)</f>
        <v>0</v>
      </c>
      <c r="K139" s="242"/>
      <c r="L139" s="45"/>
      <c r="M139" s="243" t="s">
        <v>1</v>
      </c>
      <c r="N139" s="244" t="s">
        <v>42</v>
      </c>
      <c r="O139" s="92"/>
      <c r="P139" s="245">
        <f>O139*H139</f>
        <v>0</v>
      </c>
      <c r="Q139" s="245">
        <v>2.5018899999999999</v>
      </c>
      <c r="R139" s="245">
        <f>Q139*H139</f>
        <v>16.985331209999998</v>
      </c>
      <c r="S139" s="245">
        <v>0</v>
      </c>
      <c r="T139" s="24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7" t="s">
        <v>173</v>
      </c>
      <c r="AT139" s="247" t="s">
        <v>169</v>
      </c>
      <c r="AU139" s="247" t="s">
        <v>87</v>
      </c>
      <c r="AY139" s="18" t="s">
        <v>167</v>
      </c>
      <c r="BE139" s="248">
        <f>IF(N139="základní",J139,0)</f>
        <v>0</v>
      </c>
      <c r="BF139" s="248">
        <f>IF(N139="snížená",J139,0)</f>
        <v>0</v>
      </c>
      <c r="BG139" s="248">
        <f>IF(N139="zákl. přenesená",J139,0)</f>
        <v>0</v>
      </c>
      <c r="BH139" s="248">
        <f>IF(N139="sníž. přenesená",J139,0)</f>
        <v>0</v>
      </c>
      <c r="BI139" s="248">
        <f>IF(N139="nulová",J139,0)</f>
        <v>0</v>
      </c>
      <c r="BJ139" s="18" t="s">
        <v>85</v>
      </c>
      <c r="BK139" s="248">
        <f>ROUND(I139*H139,2)</f>
        <v>0</v>
      </c>
      <c r="BL139" s="18" t="s">
        <v>173</v>
      </c>
      <c r="BM139" s="247" t="s">
        <v>1234</v>
      </c>
    </row>
    <row r="140" s="13" customFormat="1">
      <c r="A140" s="13"/>
      <c r="B140" s="249"/>
      <c r="C140" s="250"/>
      <c r="D140" s="251" t="s">
        <v>175</v>
      </c>
      <c r="E140" s="252" t="s">
        <v>1</v>
      </c>
      <c r="F140" s="253" t="s">
        <v>1235</v>
      </c>
      <c r="G140" s="250"/>
      <c r="H140" s="254">
        <v>6.7889999999999997</v>
      </c>
      <c r="I140" s="255"/>
      <c r="J140" s="250"/>
      <c r="K140" s="250"/>
      <c r="L140" s="256"/>
      <c r="M140" s="257"/>
      <c r="N140" s="258"/>
      <c r="O140" s="258"/>
      <c r="P140" s="258"/>
      <c r="Q140" s="258"/>
      <c r="R140" s="258"/>
      <c r="S140" s="258"/>
      <c r="T140" s="25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0" t="s">
        <v>175</v>
      </c>
      <c r="AU140" s="260" t="s">
        <v>87</v>
      </c>
      <c r="AV140" s="13" t="s">
        <v>87</v>
      </c>
      <c r="AW140" s="13" t="s">
        <v>34</v>
      </c>
      <c r="AX140" s="13" t="s">
        <v>85</v>
      </c>
      <c r="AY140" s="260" t="s">
        <v>167</v>
      </c>
    </row>
    <row r="141" s="2" customFormat="1" ht="24.15" customHeight="1">
      <c r="A141" s="39"/>
      <c r="B141" s="40"/>
      <c r="C141" s="235" t="s">
        <v>427</v>
      </c>
      <c r="D141" s="235" t="s">
        <v>169</v>
      </c>
      <c r="E141" s="236" t="s">
        <v>1236</v>
      </c>
      <c r="F141" s="237" t="s">
        <v>1237</v>
      </c>
      <c r="G141" s="238" t="s">
        <v>172</v>
      </c>
      <c r="H141" s="239">
        <v>30.172000000000001</v>
      </c>
      <c r="I141" s="240"/>
      <c r="J141" s="241">
        <f>ROUND(I141*H141,2)</f>
        <v>0</v>
      </c>
      <c r="K141" s="242"/>
      <c r="L141" s="45"/>
      <c r="M141" s="243" t="s">
        <v>1</v>
      </c>
      <c r="N141" s="244" t="s">
        <v>42</v>
      </c>
      <c r="O141" s="92"/>
      <c r="P141" s="245">
        <f>O141*H141</f>
        <v>0</v>
      </c>
      <c r="Q141" s="245">
        <v>0.00142</v>
      </c>
      <c r="R141" s="245">
        <f>Q141*H141</f>
        <v>0.042844239999999999</v>
      </c>
      <c r="S141" s="245">
        <v>0</v>
      </c>
      <c r="T141" s="246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7" t="s">
        <v>173</v>
      </c>
      <c r="AT141" s="247" t="s">
        <v>169</v>
      </c>
      <c r="AU141" s="247" t="s">
        <v>87</v>
      </c>
      <c r="AY141" s="18" t="s">
        <v>167</v>
      </c>
      <c r="BE141" s="248">
        <f>IF(N141="základní",J141,0)</f>
        <v>0</v>
      </c>
      <c r="BF141" s="248">
        <f>IF(N141="snížená",J141,0)</f>
        <v>0</v>
      </c>
      <c r="BG141" s="248">
        <f>IF(N141="zákl. přenesená",J141,0)</f>
        <v>0</v>
      </c>
      <c r="BH141" s="248">
        <f>IF(N141="sníž. přenesená",J141,0)</f>
        <v>0</v>
      </c>
      <c r="BI141" s="248">
        <f>IF(N141="nulová",J141,0)</f>
        <v>0</v>
      </c>
      <c r="BJ141" s="18" t="s">
        <v>85</v>
      </c>
      <c r="BK141" s="248">
        <f>ROUND(I141*H141,2)</f>
        <v>0</v>
      </c>
      <c r="BL141" s="18" t="s">
        <v>173</v>
      </c>
      <c r="BM141" s="247" t="s">
        <v>1238</v>
      </c>
    </row>
    <row r="142" s="13" customFormat="1">
      <c r="A142" s="13"/>
      <c r="B142" s="249"/>
      <c r="C142" s="250"/>
      <c r="D142" s="251" t="s">
        <v>175</v>
      </c>
      <c r="E142" s="252" t="s">
        <v>1</v>
      </c>
      <c r="F142" s="253" t="s">
        <v>1239</v>
      </c>
      <c r="G142" s="250"/>
      <c r="H142" s="254">
        <v>30.172000000000001</v>
      </c>
      <c r="I142" s="255"/>
      <c r="J142" s="250"/>
      <c r="K142" s="250"/>
      <c r="L142" s="256"/>
      <c r="M142" s="257"/>
      <c r="N142" s="258"/>
      <c r="O142" s="258"/>
      <c r="P142" s="258"/>
      <c r="Q142" s="258"/>
      <c r="R142" s="258"/>
      <c r="S142" s="258"/>
      <c r="T142" s="25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0" t="s">
        <v>175</v>
      </c>
      <c r="AU142" s="260" t="s">
        <v>87</v>
      </c>
      <c r="AV142" s="13" t="s">
        <v>87</v>
      </c>
      <c r="AW142" s="13" t="s">
        <v>34</v>
      </c>
      <c r="AX142" s="13" t="s">
        <v>85</v>
      </c>
      <c r="AY142" s="260" t="s">
        <v>167</v>
      </c>
    </row>
    <row r="143" s="2" customFormat="1" ht="24.15" customHeight="1">
      <c r="A143" s="39"/>
      <c r="B143" s="40"/>
      <c r="C143" s="235" t="s">
        <v>431</v>
      </c>
      <c r="D143" s="235" t="s">
        <v>169</v>
      </c>
      <c r="E143" s="236" t="s">
        <v>1240</v>
      </c>
      <c r="F143" s="237" t="s">
        <v>1241</v>
      </c>
      <c r="G143" s="238" t="s">
        <v>172</v>
      </c>
      <c r="H143" s="239">
        <v>30.172000000000001</v>
      </c>
      <c r="I143" s="240"/>
      <c r="J143" s="241">
        <f>ROUND(I143*H143,2)</f>
        <v>0</v>
      </c>
      <c r="K143" s="242"/>
      <c r="L143" s="45"/>
      <c r="M143" s="243" t="s">
        <v>1</v>
      </c>
      <c r="N143" s="244" t="s">
        <v>42</v>
      </c>
      <c r="O143" s="92"/>
      <c r="P143" s="245">
        <f>O143*H143</f>
        <v>0</v>
      </c>
      <c r="Q143" s="245">
        <v>0</v>
      </c>
      <c r="R143" s="245">
        <f>Q143*H143</f>
        <v>0</v>
      </c>
      <c r="S143" s="245">
        <v>0</v>
      </c>
      <c r="T143" s="246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7" t="s">
        <v>173</v>
      </c>
      <c r="AT143" s="247" t="s">
        <v>169</v>
      </c>
      <c r="AU143" s="247" t="s">
        <v>87</v>
      </c>
      <c r="AY143" s="18" t="s">
        <v>167</v>
      </c>
      <c r="BE143" s="248">
        <f>IF(N143="základní",J143,0)</f>
        <v>0</v>
      </c>
      <c r="BF143" s="248">
        <f>IF(N143="snížená",J143,0)</f>
        <v>0</v>
      </c>
      <c r="BG143" s="248">
        <f>IF(N143="zákl. přenesená",J143,0)</f>
        <v>0</v>
      </c>
      <c r="BH143" s="248">
        <f>IF(N143="sníž. přenesená",J143,0)</f>
        <v>0</v>
      </c>
      <c r="BI143" s="248">
        <f>IF(N143="nulová",J143,0)</f>
        <v>0</v>
      </c>
      <c r="BJ143" s="18" t="s">
        <v>85</v>
      </c>
      <c r="BK143" s="248">
        <f>ROUND(I143*H143,2)</f>
        <v>0</v>
      </c>
      <c r="BL143" s="18" t="s">
        <v>173</v>
      </c>
      <c r="BM143" s="247" t="s">
        <v>1242</v>
      </c>
    </row>
    <row r="144" s="2" customFormat="1" ht="24.15" customHeight="1">
      <c r="A144" s="39"/>
      <c r="B144" s="40"/>
      <c r="C144" s="235" t="s">
        <v>437</v>
      </c>
      <c r="D144" s="235" t="s">
        <v>169</v>
      </c>
      <c r="E144" s="236" t="s">
        <v>1243</v>
      </c>
      <c r="F144" s="237" t="s">
        <v>1244</v>
      </c>
      <c r="G144" s="238" t="s">
        <v>214</v>
      </c>
      <c r="H144" s="239">
        <v>0.67900000000000005</v>
      </c>
      <c r="I144" s="240"/>
      <c r="J144" s="241">
        <f>ROUND(I144*H144,2)</f>
        <v>0</v>
      </c>
      <c r="K144" s="242"/>
      <c r="L144" s="45"/>
      <c r="M144" s="243" t="s">
        <v>1</v>
      </c>
      <c r="N144" s="244" t="s">
        <v>42</v>
      </c>
      <c r="O144" s="92"/>
      <c r="P144" s="245">
        <f>O144*H144</f>
        <v>0</v>
      </c>
      <c r="Q144" s="245">
        <v>1.0508900000000001</v>
      </c>
      <c r="R144" s="245">
        <f>Q144*H144</f>
        <v>0.71355431000000014</v>
      </c>
      <c r="S144" s="245">
        <v>0</v>
      </c>
      <c r="T144" s="246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7" t="s">
        <v>173</v>
      </c>
      <c r="AT144" s="247" t="s">
        <v>169</v>
      </c>
      <c r="AU144" s="247" t="s">
        <v>87</v>
      </c>
      <c r="AY144" s="18" t="s">
        <v>167</v>
      </c>
      <c r="BE144" s="248">
        <f>IF(N144="základní",J144,0)</f>
        <v>0</v>
      </c>
      <c r="BF144" s="248">
        <f>IF(N144="snížená",J144,0)</f>
        <v>0</v>
      </c>
      <c r="BG144" s="248">
        <f>IF(N144="zákl. přenesená",J144,0)</f>
        <v>0</v>
      </c>
      <c r="BH144" s="248">
        <f>IF(N144="sníž. přenesená",J144,0)</f>
        <v>0</v>
      </c>
      <c r="BI144" s="248">
        <f>IF(N144="nulová",J144,0)</f>
        <v>0</v>
      </c>
      <c r="BJ144" s="18" t="s">
        <v>85</v>
      </c>
      <c r="BK144" s="248">
        <f>ROUND(I144*H144,2)</f>
        <v>0</v>
      </c>
      <c r="BL144" s="18" t="s">
        <v>173</v>
      </c>
      <c r="BM144" s="247" t="s">
        <v>1245</v>
      </c>
    </row>
    <row r="145" s="13" customFormat="1">
      <c r="A145" s="13"/>
      <c r="B145" s="249"/>
      <c r="C145" s="250"/>
      <c r="D145" s="251" t="s">
        <v>175</v>
      </c>
      <c r="E145" s="252" t="s">
        <v>1</v>
      </c>
      <c r="F145" s="253" t="s">
        <v>1246</v>
      </c>
      <c r="G145" s="250"/>
      <c r="H145" s="254">
        <v>0.67900000000000005</v>
      </c>
      <c r="I145" s="255"/>
      <c r="J145" s="250"/>
      <c r="K145" s="250"/>
      <c r="L145" s="256"/>
      <c r="M145" s="257"/>
      <c r="N145" s="258"/>
      <c r="O145" s="258"/>
      <c r="P145" s="258"/>
      <c r="Q145" s="258"/>
      <c r="R145" s="258"/>
      <c r="S145" s="258"/>
      <c r="T145" s="25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0" t="s">
        <v>175</v>
      </c>
      <c r="AU145" s="260" t="s">
        <v>87</v>
      </c>
      <c r="AV145" s="13" t="s">
        <v>87</v>
      </c>
      <c r="AW145" s="13" t="s">
        <v>34</v>
      </c>
      <c r="AX145" s="13" t="s">
        <v>85</v>
      </c>
      <c r="AY145" s="260" t="s">
        <v>167</v>
      </c>
    </row>
    <row r="146" s="12" customFormat="1" ht="22.8" customHeight="1">
      <c r="A146" s="12"/>
      <c r="B146" s="219"/>
      <c r="C146" s="220"/>
      <c r="D146" s="221" t="s">
        <v>76</v>
      </c>
      <c r="E146" s="233" t="s">
        <v>217</v>
      </c>
      <c r="F146" s="233" t="s">
        <v>653</v>
      </c>
      <c r="G146" s="220"/>
      <c r="H146" s="220"/>
      <c r="I146" s="223"/>
      <c r="J146" s="234">
        <f>BK146</f>
        <v>0</v>
      </c>
      <c r="K146" s="220"/>
      <c r="L146" s="225"/>
      <c r="M146" s="226"/>
      <c r="N146" s="227"/>
      <c r="O146" s="227"/>
      <c r="P146" s="228">
        <f>SUM(P147:P149)</f>
        <v>0</v>
      </c>
      <c r="Q146" s="227"/>
      <c r="R146" s="228">
        <f>SUM(R147:R149)</f>
        <v>0.20690201999999999</v>
      </c>
      <c r="S146" s="227"/>
      <c r="T146" s="229">
        <f>SUM(T147:T149)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30" t="s">
        <v>85</v>
      </c>
      <c r="AT146" s="231" t="s">
        <v>76</v>
      </c>
      <c r="AU146" s="231" t="s">
        <v>85</v>
      </c>
      <c r="AY146" s="230" t="s">
        <v>167</v>
      </c>
      <c r="BK146" s="232">
        <f>SUM(BK147:BK149)</f>
        <v>0</v>
      </c>
    </row>
    <row r="147" s="2" customFormat="1" ht="24.15" customHeight="1">
      <c r="A147" s="39"/>
      <c r="B147" s="40"/>
      <c r="C147" s="235" t="s">
        <v>703</v>
      </c>
      <c r="D147" s="235" t="s">
        <v>169</v>
      </c>
      <c r="E147" s="236" t="s">
        <v>669</v>
      </c>
      <c r="F147" s="237" t="s">
        <v>670</v>
      </c>
      <c r="G147" s="238" t="s">
        <v>172</v>
      </c>
      <c r="H147" s="239">
        <v>299.858</v>
      </c>
      <c r="I147" s="240"/>
      <c r="J147" s="241">
        <f>ROUND(I147*H147,2)</f>
        <v>0</v>
      </c>
      <c r="K147" s="242"/>
      <c r="L147" s="45"/>
      <c r="M147" s="243" t="s">
        <v>1</v>
      </c>
      <c r="N147" s="244" t="s">
        <v>42</v>
      </c>
      <c r="O147" s="92"/>
      <c r="P147" s="245">
        <f>O147*H147</f>
        <v>0</v>
      </c>
      <c r="Q147" s="245">
        <v>0.00068999999999999997</v>
      </c>
      <c r="R147" s="245">
        <f>Q147*H147</f>
        <v>0.20690201999999999</v>
      </c>
      <c r="S147" s="245">
        <v>0</v>
      </c>
      <c r="T147" s="246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7" t="s">
        <v>173</v>
      </c>
      <c r="AT147" s="247" t="s">
        <v>169</v>
      </c>
      <c r="AU147" s="247" t="s">
        <v>87</v>
      </c>
      <c r="AY147" s="18" t="s">
        <v>167</v>
      </c>
      <c r="BE147" s="248">
        <f>IF(N147="základní",J147,0)</f>
        <v>0</v>
      </c>
      <c r="BF147" s="248">
        <f>IF(N147="snížená",J147,0)</f>
        <v>0</v>
      </c>
      <c r="BG147" s="248">
        <f>IF(N147="zákl. přenesená",J147,0)</f>
        <v>0</v>
      </c>
      <c r="BH147" s="248">
        <f>IF(N147="sníž. přenesená",J147,0)</f>
        <v>0</v>
      </c>
      <c r="BI147" s="248">
        <f>IF(N147="nulová",J147,0)</f>
        <v>0</v>
      </c>
      <c r="BJ147" s="18" t="s">
        <v>85</v>
      </c>
      <c r="BK147" s="248">
        <f>ROUND(I147*H147,2)</f>
        <v>0</v>
      </c>
      <c r="BL147" s="18" t="s">
        <v>173</v>
      </c>
      <c r="BM147" s="247" t="s">
        <v>671</v>
      </c>
    </row>
    <row r="148" s="13" customFormat="1">
      <c r="A148" s="13"/>
      <c r="B148" s="249"/>
      <c r="C148" s="250"/>
      <c r="D148" s="251" t="s">
        <v>175</v>
      </c>
      <c r="E148" s="252" t="s">
        <v>1</v>
      </c>
      <c r="F148" s="253" t="s">
        <v>1247</v>
      </c>
      <c r="G148" s="250"/>
      <c r="H148" s="254">
        <v>299.858</v>
      </c>
      <c r="I148" s="255"/>
      <c r="J148" s="250"/>
      <c r="K148" s="250"/>
      <c r="L148" s="256"/>
      <c r="M148" s="257"/>
      <c r="N148" s="258"/>
      <c r="O148" s="258"/>
      <c r="P148" s="258"/>
      <c r="Q148" s="258"/>
      <c r="R148" s="258"/>
      <c r="S148" s="258"/>
      <c r="T148" s="25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0" t="s">
        <v>175</v>
      </c>
      <c r="AU148" s="260" t="s">
        <v>87</v>
      </c>
      <c r="AV148" s="13" t="s">
        <v>87</v>
      </c>
      <c r="AW148" s="13" t="s">
        <v>34</v>
      </c>
      <c r="AX148" s="13" t="s">
        <v>77</v>
      </c>
      <c r="AY148" s="260" t="s">
        <v>167</v>
      </c>
    </row>
    <row r="149" s="14" customFormat="1">
      <c r="A149" s="14"/>
      <c r="B149" s="261"/>
      <c r="C149" s="262"/>
      <c r="D149" s="251" t="s">
        <v>175</v>
      </c>
      <c r="E149" s="263" t="s">
        <v>1</v>
      </c>
      <c r="F149" s="264" t="s">
        <v>187</v>
      </c>
      <c r="G149" s="262"/>
      <c r="H149" s="265">
        <v>299.858</v>
      </c>
      <c r="I149" s="266"/>
      <c r="J149" s="262"/>
      <c r="K149" s="262"/>
      <c r="L149" s="267"/>
      <c r="M149" s="268"/>
      <c r="N149" s="269"/>
      <c r="O149" s="269"/>
      <c r="P149" s="269"/>
      <c r="Q149" s="269"/>
      <c r="R149" s="269"/>
      <c r="S149" s="269"/>
      <c r="T149" s="27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71" t="s">
        <v>175</v>
      </c>
      <c r="AU149" s="271" t="s">
        <v>87</v>
      </c>
      <c r="AV149" s="14" t="s">
        <v>173</v>
      </c>
      <c r="AW149" s="14" t="s">
        <v>34</v>
      </c>
      <c r="AX149" s="14" t="s">
        <v>85</v>
      </c>
      <c r="AY149" s="271" t="s">
        <v>167</v>
      </c>
    </row>
    <row r="150" s="12" customFormat="1" ht="22.8" customHeight="1">
      <c r="A150" s="12"/>
      <c r="B150" s="219"/>
      <c r="C150" s="220"/>
      <c r="D150" s="221" t="s">
        <v>76</v>
      </c>
      <c r="E150" s="233" t="s">
        <v>721</v>
      </c>
      <c r="F150" s="233" t="s">
        <v>729</v>
      </c>
      <c r="G150" s="220"/>
      <c r="H150" s="220"/>
      <c r="I150" s="223"/>
      <c r="J150" s="234">
        <f>BK150</f>
        <v>0</v>
      </c>
      <c r="K150" s="220"/>
      <c r="L150" s="225"/>
      <c r="M150" s="226"/>
      <c r="N150" s="227"/>
      <c r="O150" s="227"/>
      <c r="P150" s="228">
        <f>P151</f>
        <v>0</v>
      </c>
      <c r="Q150" s="227"/>
      <c r="R150" s="228">
        <f>R151</f>
        <v>0</v>
      </c>
      <c r="S150" s="227"/>
      <c r="T150" s="229">
        <f>T151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30" t="s">
        <v>85</v>
      </c>
      <c r="AT150" s="231" t="s">
        <v>76</v>
      </c>
      <c r="AU150" s="231" t="s">
        <v>85</v>
      </c>
      <c r="AY150" s="230" t="s">
        <v>167</v>
      </c>
      <c r="BK150" s="232">
        <f>BK151</f>
        <v>0</v>
      </c>
    </row>
    <row r="151" s="2" customFormat="1" ht="21.75" customHeight="1">
      <c r="A151" s="39"/>
      <c r="B151" s="40"/>
      <c r="C151" s="235" t="s">
        <v>771</v>
      </c>
      <c r="D151" s="235" t="s">
        <v>169</v>
      </c>
      <c r="E151" s="236" t="s">
        <v>731</v>
      </c>
      <c r="F151" s="237" t="s">
        <v>732</v>
      </c>
      <c r="G151" s="238" t="s">
        <v>214</v>
      </c>
      <c r="H151" s="239">
        <v>17.949000000000002</v>
      </c>
      <c r="I151" s="240"/>
      <c r="J151" s="241">
        <f>ROUND(I151*H151,2)</f>
        <v>0</v>
      </c>
      <c r="K151" s="242"/>
      <c r="L151" s="45"/>
      <c r="M151" s="243" t="s">
        <v>1</v>
      </c>
      <c r="N151" s="244" t="s">
        <v>42</v>
      </c>
      <c r="O151" s="92"/>
      <c r="P151" s="245">
        <f>O151*H151</f>
        <v>0</v>
      </c>
      <c r="Q151" s="245">
        <v>0</v>
      </c>
      <c r="R151" s="245">
        <f>Q151*H151</f>
        <v>0</v>
      </c>
      <c r="S151" s="245">
        <v>0</v>
      </c>
      <c r="T151" s="246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7" t="s">
        <v>173</v>
      </c>
      <c r="AT151" s="247" t="s">
        <v>169</v>
      </c>
      <c r="AU151" s="247" t="s">
        <v>87</v>
      </c>
      <c r="AY151" s="18" t="s">
        <v>167</v>
      </c>
      <c r="BE151" s="248">
        <f>IF(N151="základní",J151,0)</f>
        <v>0</v>
      </c>
      <c r="BF151" s="248">
        <f>IF(N151="snížená",J151,0)</f>
        <v>0</v>
      </c>
      <c r="BG151" s="248">
        <f>IF(N151="zákl. přenesená",J151,0)</f>
        <v>0</v>
      </c>
      <c r="BH151" s="248">
        <f>IF(N151="sníž. přenesená",J151,0)</f>
        <v>0</v>
      </c>
      <c r="BI151" s="248">
        <f>IF(N151="nulová",J151,0)</f>
        <v>0</v>
      </c>
      <c r="BJ151" s="18" t="s">
        <v>85</v>
      </c>
      <c r="BK151" s="248">
        <f>ROUND(I151*H151,2)</f>
        <v>0</v>
      </c>
      <c r="BL151" s="18" t="s">
        <v>173</v>
      </c>
      <c r="BM151" s="247" t="s">
        <v>733</v>
      </c>
    </row>
    <row r="152" s="12" customFormat="1" ht="25.92" customHeight="1">
      <c r="A152" s="12"/>
      <c r="B152" s="219"/>
      <c r="C152" s="220"/>
      <c r="D152" s="221" t="s">
        <v>76</v>
      </c>
      <c r="E152" s="222" t="s">
        <v>759</v>
      </c>
      <c r="F152" s="222" t="s">
        <v>760</v>
      </c>
      <c r="G152" s="220"/>
      <c r="H152" s="220"/>
      <c r="I152" s="223"/>
      <c r="J152" s="224">
        <f>BK152</f>
        <v>0</v>
      </c>
      <c r="K152" s="220"/>
      <c r="L152" s="225"/>
      <c r="M152" s="226"/>
      <c r="N152" s="227"/>
      <c r="O152" s="227"/>
      <c r="P152" s="228">
        <f>P153+P177+P196+P200+P204</f>
        <v>0</v>
      </c>
      <c r="Q152" s="227"/>
      <c r="R152" s="228">
        <f>R153+R177+R196+R200+R204</f>
        <v>3.6656041500000001</v>
      </c>
      <c r="S152" s="227"/>
      <c r="T152" s="229">
        <f>T153+T177+T196+T200+T204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30" t="s">
        <v>87</v>
      </c>
      <c r="AT152" s="231" t="s">
        <v>76</v>
      </c>
      <c r="AU152" s="231" t="s">
        <v>77</v>
      </c>
      <c r="AY152" s="230" t="s">
        <v>167</v>
      </c>
      <c r="BK152" s="232">
        <f>BK153+BK177+BK196+BK200+BK204</f>
        <v>0</v>
      </c>
    </row>
    <row r="153" s="12" customFormat="1" ht="22.8" customHeight="1">
      <c r="A153" s="12"/>
      <c r="B153" s="219"/>
      <c r="C153" s="220"/>
      <c r="D153" s="221" t="s">
        <v>76</v>
      </c>
      <c r="E153" s="233" t="s">
        <v>820</v>
      </c>
      <c r="F153" s="233" t="s">
        <v>821</v>
      </c>
      <c r="G153" s="220"/>
      <c r="H153" s="220"/>
      <c r="I153" s="223"/>
      <c r="J153" s="234">
        <f>BK153</f>
        <v>0</v>
      </c>
      <c r="K153" s="220"/>
      <c r="L153" s="225"/>
      <c r="M153" s="226"/>
      <c r="N153" s="227"/>
      <c r="O153" s="227"/>
      <c r="P153" s="228">
        <f>SUM(P154:P176)</f>
        <v>0</v>
      </c>
      <c r="Q153" s="227"/>
      <c r="R153" s="228">
        <f>SUM(R154:R176)</f>
        <v>1.1576135999999999</v>
      </c>
      <c r="S153" s="227"/>
      <c r="T153" s="229">
        <f>SUM(T154:T176)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30" t="s">
        <v>87</v>
      </c>
      <c r="AT153" s="231" t="s">
        <v>76</v>
      </c>
      <c r="AU153" s="231" t="s">
        <v>85</v>
      </c>
      <c r="AY153" s="230" t="s">
        <v>167</v>
      </c>
      <c r="BK153" s="232">
        <f>SUM(BK154:BK176)</f>
        <v>0</v>
      </c>
    </row>
    <row r="154" s="2" customFormat="1" ht="24.15" customHeight="1">
      <c r="A154" s="39"/>
      <c r="B154" s="40"/>
      <c r="C154" s="235" t="s">
        <v>862</v>
      </c>
      <c r="D154" s="235" t="s">
        <v>169</v>
      </c>
      <c r="E154" s="236" t="s">
        <v>1248</v>
      </c>
      <c r="F154" s="237" t="s">
        <v>1249</v>
      </c>
      <c r="G154" s="238" t="s">
        <v>172</v>
      </c>
      <c r="H154" s="239">
        <v>276.601</v>
      </c>
      <c r="I154" s="240"/>
      <c r="J154" s="241">
        <f>ROUND(I154*H154,2)</f>
        <v>0</v>
      </c>
      <c r="K154" s="242"/>
      <c r="L154" s="45"/>
      <c r="M154" s="243" t="s">
        <v>1</v>
      </c>
      <c r="N154" s="244" t="s">
        <v>42</v>
      </c>
      <c r="O154" s="92"/>
      <c r="P154" s="245">
        <f>O154*H154</f>
        <v>0</v>
      </c>
      <c r="Q154" s="245">
        <v>0</v>
      </c>
      <c r="R154" s="245">
        <f>Q154*H154</f>
        <v>0</v>
      </c>
      <c r="S154" s="245">
        <v>0</v>
      </c>
      <c r="T154" s="246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7" t="s">
        <v>251</v>
      </c>
      <c r="AT154" s="247" t="s">
        <v>169</v>
      </c>
      <c r="AU154" s="247" t="s">
        <v>87</v>
      </c>
      <c r="AY154" s="18" t="s">
        <v>167</v>
      </c>
      <c r="BE154" s="248">
        <f>IF(N154="základní",J154,0)</f>
        <v>0</v>
      </c>
      <c r="BF154" s="248">
        <f>IF(N154="snížená",J154,0)</f>
        <v>0</v>
      </c>
      <c r="BG154" s="248">
        <f>IF(N154="zákl. přenesená",J154,0)</f>
        <v>0</v>
      </c>
      <c r="BH154" s="248">
        <f>IF(N154="sníž. přenesená",J154,0)</f>
        <v>0</v>
      </c>
      <c r="BI154" s="248">
        <f>IF(N154="nulová",J154,0)</f>
        <v>0</v>
      </c>
      <c r="BJ154" s="18" t="s">
        <v>85</v>
      </c>
      <c r="BK154" s="248">
        <f>ROUND(I154*H154,2)</f>
        <v>0</v>
      </c>
      <c r="BL154" s="18" t="s">
        <v>251</v>
      </c>
      <c r="BM154" s="247" t="s">
        <v>1250</v>
      </c>
    </row>
    <row r="155" s="13" customFormat="1">
      <c r="A155" s="13"/>
      <c r="B155" s="249"/>
      <c r="C155" s="250"/>
      <c r="D155" s="251" t="s">
        <v>175</v>
      </c>
      <c r="E155" s="252" t="s">
        <v>1</v>
      </c>
      <c r="F155" s="253" t="s">
        <v>1251</v>
      </c>
      <c r="G155" s="250"/>
      <c r="H155" s="254">
        <v>224.31999999999999</v>
      </c>
      <c r="I155" s="255"/>
      <c r="J155" s="250"/>
      <c r="K155" s="250"/>
      <c r="L155" s="256"/>
      <c r="M155" s="257"/>
      <c r="N155" s="258"/>
      <c r="O155" s="258"/>
      <c r="P155" s="258"/>
      <c r="Q155" s="258"/>
      <c r="R155" s="258"/>
      <c r="S155" s="258"/>
      <c r="T155" s="25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0" t="s">
        <v>175</v>
      </c>
      <c r="AU155" s="260" t="s">
        <v>87</v>
      </c>
      <c r="AV155" s="13" t="s">
        <v>87</v>
      </c>
      <c r="AW155" s="13" t="s">
        <v>34</v>
      </c>
      <c r="AX155" s="13" t="s">
        <v>77</v>
      </c>
      <c r="AY155" s="260" t="s">
        <v>167</v>
      </c>
    </row>
    <row r="156" s="13" customFormat="1">
      <c r="A156" s="13"/>
      <c r="B156" s="249"/>
      <c r="C156" s="250"/>
      <c r="D156" s="251" t="s">
        <v>175</v>
      </c>
      <c r="E156" s="252" t="s">
        <v>1</v>
      </c>
      <c r="F156" s="253" t="s">
        <v>1252</v>
      </c>
      <c r="G156" s="250"/>
      <c r="H156" s="254">
        <v>52.280999999999999</v>
      </c>
      <c r="I156" s="255"/>
      <c r="J156" s="250"/>
      <c r="K156" s="250"/>
      <c r="L156" s="256"/>
      <c r="M156" s="257"/>
      <c r="N156" s="258"/>
      <c r="O156" s="258"/>
      <c r="P156" s="258"/>
      <c r="Q156" s="258"/>
      <c r="R156" s="258"/>
      <c r="S156" s="258"/>
      <c r="T156" s="25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0" t="s">
        <v>175</v>
      </c>
      <c r="AU156" s="260" t="s">
        <v>87</v>
      </c>
      <c r="AV156" s="13" t="s">
        <v>87</v>
      </c>
      <c r="AW156" s="13" t="s">
        <v>34</v>
      </c>
      <c r="AX156" s="13" t="s">
        <v>77</v>
      </c>
      <c r="AY156" s="260" t="s">
        <v>167</v>
      </c>
    </row>
    <row r="157" s="14" customFormat="1">
      <c r="A157" s="14"/>
      <c r="B157" s="261"/>
      <c r="C157" s="262"/>
      <c r="D157" s="251" t="s">
        <v>175</v>
      </c>
      <c r="E157" s="263" t="s">
        <v>1</v>
      </c>
      <c r="F157" s="264" t="s">
        <v>187</v>
      </c>
      <c r="G157" s="262"/>
      <c r="H157" s="265">
        <v>276.601</v>
      </c>
      <c r="I157" s="266"/>
      <c r="J157" s="262"/>
      <c r="K157" s="262"/>
      <c r="L157" s="267"/>
      <c r="M157" s="268"/>
      <c r="N157" s="269"/>
      <c r="O157" s="269"/>
      <c r="P157" s="269"/>
      <c r="Q157" s="269"/>
      <c r="R157" s="269"/>
      <c r="S157" s="269"/>
      <c r="T157" s="270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71" t="s">
        <v>175</v>
      </c>
      <c r="AU157" s="271" t="s">
        <v>87</v>
      </c>
      <c r="AV157" s="14" t="s">
        <v>173</v>
      </c>
      <c r="AW157" s="14" t="s">
        <v>34</v>
      </c>
      <c r="AX157" s="14" t="s">
        <v>85</v>
      </c>
      <c r="AY157" s="271" t="s">
        <v>167</v>
      </c>
    </row>
    <row r="158" s="2" customFormat="1" ht="16.5" customHeight="1">
      <c r="A158" s="39"/>
      <c r="B158" s="40"/>
      <c r="C158" s="272" t="s">
        <v>866</v>
      </c>
      <c r="D158" s="272" t="s">
        <v>211</v>
      </c>
      <c r="E158" s="273" t="s">
        <v>772</v>
      </c>
      <c r="F158" s="274" t="s">
        <v>773</v>
      </c>
      <c r="G158" s="275" t="s">
        <v>214</v>
      </c>
      <c r="H158" s="276">
        <v>0.088999999999999996</v>
      </c>
      <c r="I158" s="277"/>
      <c r="J158" s="278">
        <f>ROUND(I158*H158,2)</f>
        <v>0</v>
      </c>
      <c r="K158" s="279"/>
      <c r="L158" s="280"/>
      <c r="M158" s="281" t="s">
        <v>1</v>
      </c>
      <c r="N158" s="282" t="s">
        <v>42</v>
      </c>
      <c r="O158" s="92"/>
      <c r="P158" s="245">
        <f>O158*H158</f>
        <v>0</v>
      </c>
      <c r="Q158" s="245">
        <v>1</v>
      </c>
      <c r="R158" s="245">
        <f>Q158*H158</f>
        <v>0.088999999999999996</v>
      </c>
      <c r="S158" s="245">
        <v>0</v>
      </c>
      <c r="T158" s="246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7" t="s">
        <v>346</v>
      </c>
      <c r="AT158" s="247" t="s">
        <v>211</v>
      </c>
      <c r="AU158" s="247" t="s">
        <v>87</v>
      </c>
      <c r="AY158" s="18" t="s">
        <v>167</v>
      </c>
      <c r="BE158" s="248">
        <f>IF(N158="základní",J158,0)</f>
        <v>0</v>
      </c>
      <c r="BF158" s="248">
        <f>IF(N158="snížená",J158,0)</f>
        <v>0</v>
      </c>
      <c r="BG158" s="248">
        <f>IF(N158="zákl. přenesená",J158,0)</f>
        <v>0</v>
      </c>
      <c r="BH158" s="248">
        <f>IF(N158="sníž. přenesená",J158,0)</f>
        <v>0</v>
      </c>
      <c r="BI158" s="248">
        <f>IF(N158="nulová",J158,0)</f>
        <v>0</v>
      </c>
      <c r="BJ158" s="18" t="s">
        <v>85</v>
      </c>
      <c r="BK158" s="248">
        <f>ROUND(I158*H158,2)</f>
        <v>0</v>
      </c>
      <c r="BL158" s="18" t="s">
        <v>251</v>
      </c>
      <c r="BM158" s="247" t="s">
        <v>1253</v>
      </c>
    </row>
    <row r="159" s="13" customFormat="1">
      <c r="A159" s="13"/>
      <c r="B159" s="249"/>
      <c r="C159" s="250"/>
      <c r="D159" s="251" t="s">
        <v>175</v>
      </c>
      <c r="E159" s="250"/>
      <c r="F159" s="253" t="s">
        <v>1254</v>
      </c>
      <c r="G159" s="250"/>
      <c r="H159" s="254">
        <v>0.088999999999999996</v>
      </c>
      <c r="I159" s="255"/>
      <c r="J159" s="250"/>
      <c r="K159" s="250"/>
      <c r="L159" s="256"/>
      <c r="M159" s="257"/>
      <c r="N159" s="258"/>
      <c r="O159" s="258"/>
      <c r="P159" s="258"/>
      <c r="Q159" s="258"/>
      <c r="R159" s="258"/>
      <c r="S159" s="258"/>
      <c r="T159" s="25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0" t="s">
        <v>175</v>
      </c>
      <c r="AU159" s="260" t="s">
        <v>87</v>
      </c>
      <c r="AV159" s="13" t="s">
        <v>87</v>
      </c>
      <c r="AW159" s="13" t="s">
        <v>4</v>
      </c>
      <c r="AX159" s="13" t="s">
        <v>85</v>
      </c>
      <c r="AY159" s="260" t="s">
        <v>167</v>
      </c>
    </row>
    <row r="160" s="2" customFormat="1" ht="24.15" customHeight="1">
      <c r="A160" s="39"/>
      <c r="B160" s="40"/>
      <c r="C160" s="235" t="s">
        <v>872</v>
      </c>
      <c r="D160" s="235" t="s">
        <v>169</v>
      </c>
      <c r="E160" s="236" t="s">
        <v>1255</v>
      </c>
      <c r="F160" s="237" t="s">
        <v>1256</v>
      </c>
      <c r="G160" s="238" t="s">
        <v>172</v>
      </c>
      <c r="H160" s="239">
        <v>276.601</v>
      </c>
      <c r="I160" s="240"/>
      <c r="J160" s="241">
        <f>ROUND(I160*H160,2)</f>
        <v>0</v>
      </c>
      <c r="K160" s="242"/>
      <c r="L160" s="45"/>
      <c r="M160" s="243" t="s">
        <v>1</v>
      </c>
      <c r="N160" s="244" t="s">
        <v>42</v>
      </c>
      <c r="O160" s="92"/>
      <c r="P160" s="245">
        <f>O160*H160</f>
        <v>0</v>
      </c>
      <c r="Q160" s="245">
        <v>0</v>
      </c>
      <c r="R160" s="245">
        <f>Q160*H160</f>
        <v>0</v>
      </c>
      <c r="S160" s="245">
        <v>0</v>
      </c>
      <c r="T160" s="246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7" t="s">
        <v>251</v>
      </c>
      <c r="AT160" s="247" t="s">
        <v>169</v>
      </c>
      <c r="AU160" s="247" t="s">
        <v>87</v>
      </c>
      <c r="AY160" s="18" t="s">
        <v>167</v>
      </c>
      <c r="BE160" s="248">
        <f>IF(N160="základní",J160,0)</f>
        <v>0</v>
      </c>
      <c r="BF160" s="248">
        <f>IF(N160="snížená",J160,0)</f>
        <v>0</v>
      </c>
      <c r="BG160" s="248">
        <f>IF(N160="zákl. přenesená",J160,0)</f>
        <v>0</v>
      </c>
      <c r="BH160" s="248">
        <f>IF(N160="sníž. přenesená",J160,0)</f>
        <v>0</v>
      </c>
      <c r="BI160" s="248">
        <f>IF(N160="nulová",J160,0)</f>
        <v>0</v>
      </c>
      <c r="BJ160" s="18" t="s">
        <v>85</v>
      </c>
      <c r="BK160" s="248">
        <f>ROUND(I160*H160,2)</f>
        <v>0</v>
      </c>
      <c r="BL160" s="18" t="s">
        <v>251</v>
      </c>
      <c r="BM160" s="247" t="s">
        <v>1257</v>
      </c>
    </row>
    <row r="161" s="13" customFormat="1">
      <c r="A161" s="13"/>
      <c r="B161" s="249"/>
      <c r="C161" s="250"/>
      <c r="D161" s="251" t="s">
        <v>175</v>
      </c>
      <c r="E161" s="252" t="s">
        <v>1</v>
      </c>
      <c r="F161" s="253" t="s">
        <v>1251</v>
      </c>
      <c r="G161" s="250"/>
      <c r="H161" s="254">
        <v>224.31999999999999</v>
      </c>
      <c r="I161" s="255"/>
      <c r="J161" s="250"/>
      <c r="K161" s="250"/>
      <c r="L161" s="256"/>
      <c r="M161" s="257"/>
      <c r="N161" s="258"/>
      <c r="O161" s="258"/>
      <c r="P161" s="258"/>
      <c r="Q161" s="258"/>
      <c r="R161" s="258"/>
      <c r="S161" s="258"/>
      <c r="T161" s="25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0" t="s">
        <v>175</v>
      </c>
      <c r="AU161" s="260" t="s">
        <v>87</v>
      </c>
      <c r="AV161" s="13" t="s">
        <v>87</v>
      </c>
      <c r="AW161" s="13" t="s">
        <v>34</v>
      </c>
      <c r="AX161" s="13" t="s">
        <v>77</v>
      </c>
      <c r="AY161" s="260" t="s">
        <v>167</v>
      </c>
    </row>
    <row r="162" s="13" customFormat="1">
      <c r="A162" s="13"/>
      <c r="B162" s="249"/>
      <c r="C162" s="250"/>
      <c r="D162" s="251" t="s">
        <v>175</v>
      </c>
      <c r="E162" s="252" t="s">
        <v>1</v>
      </c>
      <c r="F162" s="253" t="s">
        <v>1252</v>
      </c>
      <c r="G162" s="250"/>
      <c r="H162" s="254">
        <v>52.280999999999999</v>
      </c>
      <c r="I162" s="255"/>
      <c r="J162" s="250"/>
      <c r="K162" s="250"/>
      <c r="L162" s="256"/>
      <c r="M162" s="257"/>
      <c r="N162" s="258"/>
      <c r="O162" s="258"/>
      <c r="P162" s="258"/>
      <c r="Q162" s="258"/>
      <c r="R162" s="258"/>
      <c r="S162" s="258"/>
      <c r="T162" s="25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0" t="s">
        <v>175</v>
      </c>
      <c r="AU162" s="260" t="s">
        <v>87</v>
      </c>
      <c r="AV162" s="13" t="s">
        <v>87</v>
      </c>
      <c r="AW162" s="13" t="s">
        <v>34</v>
      </c>
      <c r="AX162" s="13" t="s">
        <v>77</v>
      </c>
      <c r="AY162" s="260" t="s">
        <v>167</v>
      </c>
    </row>
    <row r="163" s="14" customFormat="1">
      <c r="A163" s="14"/>
      <c r="B163" s="261"/>
      <c r="C163" s="262"/>
      <c r="D163" s="251" t="s">
        <v>175</v>
      </c>
      <c r="E163" s="263" t="s">
        <v>1</v>
      </c>
      <c r="F163" s="264" t="s">
        <v>187</v>
      </c>
      <c r="G163" s="262"/>
      <c r="H163" s="265">
        <v>276.601</v>
      </c>
      <c r="I163" s="266"/>
      <c r="J163" s="262"/>
      <c r="K163" s="262"/>
      <c r="L163" s="267"/>
      <c r="M163" s="268"/>
      <c r="N163" s="269"/>
      <c r="O163" s="269"/>
      <c r="P163" s="269"/>
      <c r="Q163" s="269"/>
      <c r="R163" s="269"/>
      <c r="S163" s="269"/>
      <c r="T163" s="27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71" t="s">
        <v>175</v>
      </c>
      <c r="AU163" s="271" t="s">
        <v>87</v>
      </c>
      <c r="AV163" s="14" t="s">
        <v>173</v>
      </c>
      <c r="AW163" s="14" t="s">
        <v>34</v>
      </c>
      <c r="AX163" s="14" t="s">
        <v>85</v>
      </c>
      <c r="AY163" s="271" t="s">
        <v>167</v>
      </c>
    </row>
    <row r="164" s="2" customFormat="1" ht="37.8" customHeight="1">
      <c r="A164" s="39"/>
      <c r="B164" s="40"/>
      <c r="C164" s="272" t="s">
        <v>876</v>
      </c>
      <c r="D164" s="272" t="s">
        <v>211</v>
      </c>
      <c r="E164" s="273" t="s">
        <v>1258</v>
      </c>
      <c r="F164" s="274" t="s">
        <v>1259</v>
      </c>
      <c r="G164" s="275" t="s">
        <v>172</v>
      </c>
      <c r="H164" s="276">
        <v>322.37799999999999</v>
      </c>
      <c r="I164" s="277"/>
      <c r="J164" s="278">
        <f>ROUND(I164*H164,2)</f>
        <v>0</v>
      </c>
      <c r="K164" s="279"/>
      <c r="L164" s="280"/>
      <c r="M164" s="281" t="s">
        <v>1</v>
      </c>
      <c r="N164" s="282" t="s">
        <v>42</v>
      </c>
      <c r="O164" s="92"/>
      <c r="P164" s="245">
        <f>O164*H164</f>
        <v>0</v>
      </c>
      <c r="Q164" s="245">
        <v>0.00040000000000000002</v>
      </c>
      <c r="R164" s="245">
        <f>Q164*H164</f>
        <v>0.12895119999999999</v>
      </c>
      <c r="S164" s="245">
        <v>0</v>
      </c>
      <c r="T164" s="246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7" t="s">
        <v>346</v>
      </c>
      <c r="AT164" s="247" t="s">
        <v>211</v>
      </c>
      <c r="AU164" s="247" t="s">
        <v>87</v>
      </c>
      <c r="AY164" s="18" t="s">
        <v>167</v>
      </c>
      <c r="BE164" s="248">
        <f>IF(N164="základní",J164,0)</f>
        <v>0</v>
      </c>
      <c r="BF164" s="248">
        <f>IF(N164="snížená",J164,0)</f>
        <v>0</v>
      </c>
      <c r="BG164" s="248">
        <f>IF(N164="zákl. přenesená",J164,0)</f>
        <v>0</v>
      </c>
      <c r="BH164" s="248">
        <f>IF(N164="sníž. přenesená",J164,0)</f>
        <v>0</v>
      </c>
      <c r="BI164" s="248">
        <f>IF(N164="nulová",J164,0)</f>
        <v>0</v>
      </c>
      <c r="BJ164" s="18" t="s">
        <v>85</v>
      </c>
      <c r="BK164" s="248">
        <f>ROUND(I164*H164,2)</f>
        <v>0</v>
      </c>
      <c r="BL164" s="18" t="s">
        <v>251</v>
      </c>
      <c r="BM164" s="247" t="s">
        <v>1260</v>
      </c>
    </row>
    <row r="165" s="13" customFormat="1">
      <c r="A165" s="13"/>
      <c r="B165" s="249"/>
      <c r="C165" s="250"/>
      <c r="D165" s="251" t="s">
        <v>175</v>
      </c>
      <c r="E165" s="250"/>
      <c r="F165" s="253" t="s">
        <v>1261</v>
      </c>
      <c r="G165" s="250"/>
      <c r="H165" s="254">
        <v>322.37799999999999</v>
      </c>
      <c r="I165" s="255"/>
      <c r="J165" s="250"/>
      <c r="K165" s="250"/>
      <c r="L165" s="256"/>
      <c r="M165" s="257"/>
      <c r="N165" s="258"/>
      <c r="O165" s="258"/>
      <c r="P165" s="258"/>
      <c r="Q165" s="258"/>
      <c r="R165" s="258"/>
      <c r="S165" s="258"/>
      <c r="T165" s="25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0" t="s">
        <v>175</v>
      </c>
      <c r="AU165" s="260" t="s">
        <v>87</v>
      </c>
      <c r="AV165" s="13" t="s">
        <v>87</v>
      </c>
      <c r="AW165" s="13" t="s">
        <v>4</v>
      </c>
      <c r="AX165" s="13" t="s">
        <v>85</v>
      </c>
      <c r="AY165" s="260" t="s">
        <v>167</v>
      </c>
    </row>
    <row r="166" s="2" customFormat="1" ht="33" customHeight="1">
      <c r="A166" s="39"/>
      <c r="B166" s="40"/>
      <c r="C166" s="235" t="s">
        <v>885</v>
      </c>
      <c r="D166" s="235" t="s">
        <v>169</v>
      </c>
      <c r="E166" s="236" t="s">
        <v>1262</v>
      </c>
      <c r="F166" s="237" t="s">
        <v>1263</v>
      </c>
      <c r="G166" s="238" t="s">
        <v>172</v>
      </c>
      <c r="H166" s="239">
        <v>299.858</v>
      </c>
      <c r="I166" s="240"/>
      <c r="J166" s="241">
        <f>ROUND(I166*H166,2)</f>
        <v>0</v>
      </c>
      <c r="K166" s="242"/>
      <c r="L166" s="45"/>
      <c r="M166" s="243" t="s">
        <v>1</v>
      </c>
      <c r="N166" s="244" t="s">
        <v>42</v>
      </c>
      <c r="O166" s="92"/>
      <c r="P166" s="245">
        <f>O166*H166</f>
        <v>0</v>
      </c>
      <c r="Q166" s="245">
        <v>0</v>
      </c>
      <c r="R166" s="245">
        <f>Q166*H166</f>
        <v>0</v>
      </c>
      <c r="S166" s="245">
        <v>0</v>
      </c>
      <c r="T166" s="246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7" t="s">
        <v>251</v>
      </c>
      <c r="AT166" s="247" t="s">
        <v>169</v>
      </c>
      <c r="AU166" s="247" t="s">
        <v>87</v>
      </c>
      <c r="AY166" s="18" t="s">
        <v>167</v>
      </c>
      <c r="BE166" s="248">
        <f>IF(N166="základní",J166,0)</f>
        <v>0</v>
      </c>
      <c r="BF166" s="248">
        <f>IF(N166="snížená",J166,0)</f>
        <v>0</v>
      </c>
      <c r="BG166" s="248">
        <f>IF(N166="zákl. přenesená",J166,0)</f>
        <v>0</v>
      </c>
      <c r="BH166" s="248">
        <f>IF(N166="sníž. přenesená",J166,0)</f>
        <v>0</v>
      </c>
      <c r="BI166" s="248">
        <f>IF(N166="nulová",J166,0)</f>
        <v>0</v>
      </c>
      <c r="BJ166" s="18" t="s">
        <v>85</v>
      </c>
      <c r="BK166" s="248">
        <f>ROUND(I166*H166,2)</f>
        <v>0</v>
      </c>
      <c r="BL166" s="18" t="s">
        <v>251</v>
      </c>
      <c r="BM166" s="247" t="s">
        <v>1264</v>
      </c>
    </row>
    <row r="167" s="13" customFormat="1">
      <c r="A167" s="13"/>
      <c r="B167" s="249"/>
      <c r="C167" s="250"/>
      <c r="D167" s="251" t="s">
        <v>175</v>
      </c>
      <c r="E167" s="252" t="s">
        <v>1</v>
      </c>
      <c r="F167" s="253" t="s">
        <v>1265</v>
      </c>
      <c r="G167" s="250"/>
      <c r="H167" s="254">
        <v>217.34</v>
      </c>
      <c r="I167" s="255"/>
      <c r="J167" s="250"/>
      <c r="K167" s="250"/>
      <c r="L167" s="256"/>
      <c r="M167" s="257"/>
      <c r="N167" s="258"/>
      <c r="O167" s="258"/>
      <c r="P167" s="258"/>
      <c r="Q167" s="258"/>
      <c r="R167" s="258"/>
      <c r="S167" s="258"/>
      <c r="T167" s="25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0" t="s">
        <v>175</v>
      </c>
      <c r="AU167" s="260" t="s">
        <v>87</v>
      </c>
      <c r="AV167" s="13" t="s">
        <v>87</v>
      </c>
      <c r="AW167" s="13" t="s">
        <v>34</v>
      </c>
      <c r="AX167" s="13" t="s">
        <v>77</v>
      </c>
      <c r="AY167" s="260" t="s">
        <v>167</v>
      </c>
    </row>
    <row r="168" s="13" customFormat="1">
      <c r="A168" s="13"/>
      <c r="B168" s="249"/>
      <c r="C168" s="250"/>
      <c r="D168" s="251" t="s">
        <v>175</v>
      </c>
      <c r="E168" s="252" t="s">
        <v>1</v>
      </c>
      <c r="F168" s="253" t="s">
        <v>1266</v>
      </c>
      <c r="G168" s="250"/>
      <c r="H168" s="254">
        <v>28.792000000000002</v>
      </c>
      <c r="I168" s="255"/>
      <c r="J168" s="250"/>
      <c r="K168" s="250"/>
      <c r="L168" s="256"/>
      <c r="M168" s="257"/>
      <c r="N168" s="258"/>
      <c r="O168" s="258"/>
      <c r="P168" s="258"/>
      <c r="Q168" s="258"/>
      <c r="R168" s="258"/>
      <c r="S168" s="258"/>
      <c r="T168" s="25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0" t="s">
        <v>175</v>
      </c>
      <c r="AU168" s="260" t="s">
        <v>87</v>
      </c>
      <c r="AV168" s="13" t="s">
        <v>87</v>
      </c>
      <c r="AW168" s="13" t="s">
        <v>34</v>
      </c>
      <c r="AX168" s="13" t="s">
        <v>77</v>
      </c>
      <c r="AY168" s="260" t="s">
        <v>167</v>
      </c>
    </row>
    <row r="169" s="13" customFormat="1">
      <c r="A169" s="13"/>
      <c r="B169" s="249"/>
      <c r="C169" s="250"/>
      <c r="D169" s="251" t="s">
        <v>175</v>
      </c>
      <c r="E169" s="252" t="s">
        <v>1</v>
      </c>
      <c r="F169" s="253" t="s">
        <v>1267</v>
      </c>
      <c r="G169" s="250"/>
      <c r="H169" s="254">
        <v>53.725999999999999</v>
      </c>
      <c r="I169" s="255"/>
      <c r="J169" s="250"/>
      <c r="K169" s="250"/>
      <c r="L169" s="256"/>
      <c r="M169" s="257"/>
      <c r="N169" s="258"/>
      <c r="O169" s="258"/>
      <c r="P169" s="258"/>
      <c r="Q169" s="258"/>
      <c r="R169" s="258"/>
      <c r="S169" s="258"/>
      <c r="T169" s="25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0" t="s">
        <v>175</v>
      </c>
      <c r="AU169" s="260" t="s">
        <v>87</v>
      </c>
      <c r="AV169" s="13" t="s">
        <v>87</v>
      </c>
      <c r="AW169" s="13" t="s">
        <v>34</v>
      </c>
      <c r="AX169" s="13" t="s">
        <v>77</v>
      </c>
      <c r="AY169" s="260" t="s">
        <v>167</v>
      </c>
    </row>
    <row r="170" s="14" customFormat="1">
      <c r="A170" s="14"/>
      <c r="B170" s="261"/>
      <c r="C170" s="262"/>
      <c r="D170" s="251" t="s">
        <v>175</v>
      </c>
      <c r="E170" s="263" t="s">
        <v>1</v>
      </c>
      <c r="F170" s="264" t="s">
        <v>187</v>
      </c>
      <c r="G170" s="262"/>
      <c r="H170" s="265">
        <v>299.858</v>
      </c>
      <c r="I170" s="266"/>
      <c r="J170" s="262"/>
      <c r="K170" s="262"/>
      <c r="L170" s="267"/>
      <c r="M170" s="268"/>
      <c r="N170" s="269"/>
      <c r="O170" s="269"/>
      <c r="P170" s="269"/>
      <c r="Q170" s="269"/>
      <c r="R170" s="269"/>
      <c r="S170" s="269"/>
      <c r="T170" s="27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71" t="s">
        <v>175</v>
      </c>
      <c r="AU170" s="271" t="s">
        <v>87</v>
      </c>
      <c r="AV170" s="14" t="s">
        <v>173</v>
      </c>
      <c r="AW170" s="14" t="s">
        <v>34</v>
      </c>
      <c r="AX170" s="14" t="s">
        <v>85</v>
      </c>
      <c r="AY170" s="271" t="s">
        <v>167</v>
      </c>
    </row>
    <row r="171" s="2" customFormat="1" ht="24.15" customHeight="1">
      <c r="A171" s="39"/>
      <c r="B171" s="40"/>
      <c r="C171" s="272" t="s">
        <v>889</v>
      </c>
      <c r="D171" s="272" t="s">
        <v>211</v>
      </c>
      <c r="E171" s="273" t="s">
        <v>1268</v>
      </c>
      <c r="F171" s="274" t="s">
        <v>1269</v>
      </c>
      <c r="G171" s="275" t="s">
        <v>172</v>
      </c>
      <c r="H171" s="276">
        <v>349.48399999999998</v>
      </c>
      <c r="I171" s="277"/>
      <c r="J171" s="278">
        <f>ROUND(I171*H171,2)</f>
        <v>0</v>
      </c>
      <c r="K171" s="279"/>
      <c r="L171" s="280"/>
      <c r="M171" s="281" t="s">
        <v>1</v>
      </c>
      <c r="N171" s="282" t="s">
        <v>42</v>
      </c>
      <c r="O171" s="92"/>
      <c r="P171" s="245">
        <f>O171*H171</f>
        <v>0</v>
      </c>
      <c r="Q171" s="245">
        <v>0.0020999999999999999</v>
      </c>
      <c r="R171" s="245">
        <f>Q171*H171</f>
        <v>0.73391639999999991</v>
      </c>
      <c r="S171" s="245">
        <v>0</v>
      </c>
      <c r="T171" s="246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7" t="s">
        <v>346</v>
      </c>
      <c r="AT171" s="247" t="s">
        <v>211</v>
      </c>
      <c r="AU171" s="247" t="s">
        <v>87</v>
      </c>
      <c r="AY171" s="18" t="s">
        <v>167</v>
      </c>
      <c r="BE171" s="248">
        <f>IF(N171="základní",J171,0)</f>
        <v>0</v>
      </c>
      <c r="BF171" s="248">
        <f>IF(N171="snížená",J171,0)</f>
        <v>0</v>
      </c>
      <c r="BG171" s="248">
        <f>IF(N171="zákl. přenesená",J171,0)</f>
        <v>0</v>
      </c>
      <c r="BH171" s="248">
        <f>IF(N171="sníž. přenesená",J171,0)</f>
        <v>0</v>
      </c>
      <c r="BI171" s="248">
        <f>IF(N171="nulová",J171,0)</f>
        <v>0</v>
      </c>
      <c r="BJ171" s="18" t="s">
        <v>85</v>
      </c>
      <c r="BK171" s="248">
        <f>ROUND(I171*H171,2)</f>
        <v>0</v>
      </c>
      <c r="BL171" s="18" t="s">
        <v>251</v>
      </c>
      <c r="BM171" s="247" t="s">
        <v>1270</v>
      </c>
    </row>
    <row r="172" s="13" customFormat="1">
      <c r="A172" s="13"/>
      <c r="B172" s="249"/>
      <c r="C172" s="250"/>
      <c r="D172" s="251" t="s">
        <v>175</v>
      </c>
      <c r="E172" s="250"/>
      <c r="F172" s="253" t="s">
        <v>1271</v>
      </c>
      <c r="G172" s="250"/>
      <c r="H172" s="254">
        <v>349.48399999999998</v>
      </c>
      <c r="I172" s="255"/>
      <c r="J172" s="250"/>
      <c r="K172" s="250"/>
      <c r="L172" s="256"/>
      <c r="M172" s="257"/>
      <c r="N172" s="258"/>
      <c r="O172" s="258"/>
      <c r="P172" s="258"/>
      <c r="Q172" s="258"/>
      <c r="R172" s="258"/>
      <c r="S172" s="258"/>
      <c r="T172" s="25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0" t="s">
        <v>175</v>
      </c>
      <c r="AU172" s="260" t="s">
        <v>87</v>
      </c>
      <c r="AV172" s="13" t="s">
        <v>87</v>
      </c>
      <c r="AW172" s="13" t="s">
        <v>4</v>
      </c>
      <c r="AX172" s="13" t="s">
        <v>85</v>
      </c>
      <c r="AY172" s="260" t="s">
        <v>167</v>
      </c>
    </row>
    <row r="173" s="2" customFormat="1" ht="37.8" customHeight="1">
      <c r="A173" s="39"/>
      <c r="B173" s="40"/>
      <c r="C173" s="235" t="s">
        <v>895</v>
      </c>
      <c r="D173" s="235" t="s">
        <v>169</v>
      </c>
      <c r="E173" s="236" t="s">
        <v>1272</v>
      </c>
      <c r="F173" s="237" t="s">
        <v>1273</v>
      </c>
      <c r="G173" s="238" t="s">
        <v>238</v>
      </c>
      <c r="H173" s="239">
        <v>72.829999999999998</v>
      </c>
      <c r="I173" s="240"/>
      <c r="J173" s="241">
        <f>ROUND(I173*H173,2)</f>
        <v>0</v>
      </c>
      <c r="K173" s="242"/>
      <c r="L173" s="45"/>
      <c r="M173" s="243" t="s">
        <v>1</v>
      </c>
      <c r="N173" s="244" t="s">
        <v>42</v>
      </c>
      <c r="O173" s="92"/>
      <c r="P173" s="245">
        <f>O173*H173</f>
        <v>0</v>
      </c>
      <c r="Q173" s="245">
        <v>0.00059999999999999995</v>
      </c>
      <c r="R173" s="245">
        <f>Q173*H173</f>
        <v>0.043697999999999994</v>
      </c>
      <c r="S173" s="245">
        <v>0</v>
      </c>
      <c r="T173" s="246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7" t="s">
        <v>251</v>
      </c>
      <c r="AT173" s="247" t="s">
        <v>169</v>
      </c>
      <c r="AU173" s="247" t="s">
        <v>87</v>
      </c>
      <c r="AY173" s="18" t="s">
        <v>167</v>
      </c>
      <c r="BE173" s="248">
        <f>IF(N173="základní",J173,0)</f>
        <v>0</v>
      </c>
      <c r="BF173" s="248">
        <f>IF(N173="snížená",J173,0)</f>
        <v>0</v>
      </c>
      <c r="BG173" s="248">
        <f>IF(N173="zákl. přenesená",J173,0)</f>
        <v>0</v>
      </c>
      <c r="BH173" s="248">
        <f>IF(N173="sníž. přenesená",J173,0)</f>
        <v>0</v>
      </c>
      <c r="BI173" s="248">
        <f>IF(N173="nulová",J173,0)</f>
        <v>0</v>
      </c>
      <c r="BJ173" s="18" t="s">
        <v>85</v>
      </c>
      <c r="BK173" s="248">
        <f>ROUND(I173*H173,2)</f>
        <v>0</v>
      </c>
      <c r="BL173" s="18" t="s">
        <v>251</v>
      </c>
      <c r="BM173" s="247" t="s">
        <v>1274</v>
      </c>
    </row>
    <row r="174" s="2" customFormat="1" ht="37.8" customHeight="1">
      <c r="A174" s="39"/>
      <c r="B174" s="40"/>
      <c r="C174" s="235" t="s">
        <v>899</v>
      </c>
      <c r="D174" s="235" t="s">
        <v>169</v>
      </c>
      <c r="E174" s="236" t="s">
        <v>1275</v>
      </c>
      <c r="F174" s="237" t="s">
        <v>1276</v>
      </c>
      <c r="G174" s="238" t="s">
        <v>238</v>
      </c>
      <c r="H174" s="239">
        <v>72.829999999999998</v>
      </c>
      <c r="I174" s="240"/>
      <c r="J174" s="241">
        <f>ROUND(I174*H174,2)</f>
        <v>0</v>
      </c>
      <c r="K174" s="242"/>
      <c r="L174" s="45"/>
      <c r="M174" s="243" t="s">
        <v>1</v>
      </c>
      <c r="N174" s="244" t="s">
        <v>42</v>
      </c>
      <c r="O174" s="92"/>
      <c r="P174" s="245">
        <f>O174*H174</f>
        <v>0</v>
      </c>
      <c r="Q174" s="245">
        <v>0.00059999999999999995</v>
      </c>
      <c r="R174" s="245">
        <f>Q174*H174</f>
        <v>0.043697999999999994</v>
      </c>
      <c r="S174" s="245">
        <v>0</v>
      </c>
      <c r="T174" s="246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7" t="s">
        <v>251</v>
      </c>
      <c r="AT174" s="247" t="s">
        <v>169</v>
      </c>
      <c r="AU174" s="247" t="s">
        <v>87</v>
      </c>
      <c r="AY174" s="18" t="s">
        <v>167</v>
      </c>
      <c r="BE174" s="248">
        <f>IF(N174="základní",J174,0)</f>
        <v>0</v>
      </c>
      <c r="BF174" s="248">
        <f>IF(N174="snížená",J174,0)</f>
        <v>0</v>
      </c>
      <c r="BG174" s="248">
        <f>IF(N174="zákl. přenesená",J174,0)</f>
        <v>0</v>
      </c>
      <c r="BH174" s="248">
        <f>IF(N174="sníž. přenesená",J174,0)</f>
        <v>0</v>
      </c>
      <c r="BI174" s="248">
        <f>IF(N174="nulová",J174,0)</f>
        <v>0</v>
      </c>
      <c r="BJ174" s="18" t="s">
        <v>85</v>
      </c>
      <c r="BK174" s="248">
        <f>ROUND(I174*H174,2)</f>
        <v>0</v>
      </c>
      <c r="BL174" s="18" t="s">
        <v>251</v>
      </c>
      <c r="BM174" s="247" t="s">
        <v>1277</v>
      </c>
    </row>
    <row r="175" s="2" customFormat="1" ht="37.8" customHeight="1">
      <c r="A175" s="39"/>
      <c r="B175" s="40"/>
      <c r="C175" s="235" t="s">
        <v>905</v>
      </c>
      <c r="D175" s="235" t="s">
        <v>169</v>
      </c>
      <c r="E175" s="236" t="s">
        <v>1278</v>
      </c>
      <c r="F175" s="237" t="s">
        <v>1279</v>
      </c>
      <c r="G175" s="238" t="s">
        <v>238</v>
      </c>
      <c r="H175" s="239">
        <v>78.900000000000006</v>
      </c>
      <c r="I175" s="240"/>
      <c r="J175" s="241">
        <f>ROUND(I175*H175,2)</f>
        <v>0</v>
      </c>
      <c r="K175" s="242"/>
      <c r="L175" s="45"/>
      <c r="M175" s="243" t="s">
        <v>1</v>
      </c>
      <c r="N175" s="244" t="s">
        <v>42</v>
      </c>
      <c r="O175" s="92"/>
      <c r="P175" s="245">
        <f>O175*H175</f>
        <v>0</v>
      </c>
      <c r="Q175" s="245">
        <v>0.0015</v>
      </c>
      <c r="R175" s="245">
        <f>Q175*H175</f>
        <v>0.11835000000000001</v>
      </c>
      <c r="S175" s="245">
        <v>0</v>
      </c>
      <c r="T175" s="246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7" t="s">
        <v>251</v>
      </c>
      <c r="AT175" s="247" t="s">
        <v>169</v>
      </c>
      <c r="AU175" s="247" t="s">
        <v>87</v>
      </c>
      <c r="AY175" s="18" t="s">
        <v>167</v>
      </c>
      <c r="BE175" s="248">
        <f>IF(N175="základní",J175,0)</f>
        <v>0</v>
      </c>
      <c r="BF175" s="248">
        <f>IF(N175="snížená",J175,0)</f>
        <v>0</v>
      </c>
      <c r="BG175" s="248">
        <f>IF(N175="zákl. přenesená",J175,0)</f>
        <v>0</v>
      </c>
      <c r="BH175" s="248">
        <f>IF(N175="sníž. přenesená",J175,0)</f>
        <v>0</v>
      </c>
      <c r="BI175" s="248">
        <f>IF(N175="nulová",J175,0)</f>
        <v>0</v>
      </c>
      <c r="BJ175" s="18" t="s">
        <v>85</v>
      </c>
      <c r="BK175" s="248">
        <f>ROUND(I175*H175,2)</f>
        <v>0</v>
      </c>
      <c r="BL175" s="18" t="s">
        <v>251</v>
      </c>
      <c r="BM175" s="247" t="s">
        <v>1280</v>
      </c>
    </row>
    <row r="176" s="2" customFormat="1" ht="24.15" customHeight="1">
      <c r="A176" s="39"/>
      <c r="B176" s="40"/>
      <c r="C176" s="235" t="s">
        <v>911</v>
      </c>
      <c r="D176" s="235" t="s">
        <v>169</v>
      </c>
      <c r="E176" s="236" t="s">
        <v>827</v>
      </c>
      <c r="F176" s="237" t="s">
        <v>828</v>
      </c>
      <c r="G176" s="238" t="s">
        <v>818</v>
      </c>
      <c r="H176" s="307"/>
      <c r="I176" s="240"/>
      <c r="J176" s="241">
        <f>ROUND(I176*H176,2)</f>
        <v>0</v>
      </c>
      <c r="K176" s="242"/>
      <c r="L176" s="45"/>
      <c r="M176" s="243" t="s">
        <v>1</v>
      </c>
      <c r="N176" s="244" t="s">
        <v>42</v>
      </c>
      <c r="O176" s="92"/>
      <c r="P176" s="245">
        <f>O176*H176</f>
        <v>0</v>
      </c>
      <c r="Q176" s="245">
        <v>0</v>
      </c>
      <c r="R176" s="245">
        <f>Q176*H176</f>
        <v>0</v>
      </c>
      <c r="S176" s="245">
        <v>0</v>
      </c>
      <c r="T176" s="246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7" t="s">
        <v>251</v>
      </c>
      <c r="AT176" s="247" t="s">
        <v>169</v>
      </c>
      <c r="AU176" s="247" t="s">
        <v>87</v>
      </c>
      <c r="AY176" s="18" t="s">
        <v>167</v>
      </c>
      <c r="BE176" s="248">
        <f>IF(N176="základní",J176,0)</f>
        <v>0</v>
      </c>
      <c r="BF176" s="248">
        <f>IF(N176="snížená",J176,0)</f>
        <v>0</v>
      </c>
      <c r="BG176" s="248">
        <f>IF(N176="zákl. přenesená",J176,0)</f>
        <v>0</v>
      </c>
      <c r="BH176" s="248">
        <f>IF(N176="sníž. přenesená",J176,0)</f>
        <v>0</v>
      </c>
      <c r="BI176" s="248">
        <f>IF(N176="nulová",J176,0)</f>
        <v>0</v>
      </c>
      <c r="BJ176" s="18" t="s">
        <v>85</v>
      </c>
      <c r="BK176" s="248">
        <f>ROUND(I176*H176,2)</f>
        <v>0</v>
      </c>
      <c r="BL176" s="18" t="s">
        <v>251</v>
      </c>
      <c r="BM176" s="247" t="s">
        <v>1281</v>
      </c>
    </row>
    <row r="177" s="12" customFormat="1" ht="22.8" customHeight="1">
      <c r="A177" s="12"/>
      <c r="B177" s="219"/>
      <c r="C177" s="220"/>
      <c r="D177" s="221" t="s">
        <v>76</v>
      </c>
      <c r="E177" s="233" t="s">
        <v>830</v>
      </c>
      <c r="F177" s="233" t="s">
        <v>831</v>
      </c>
      <c r="G177" s="220"/>
      <c r="H177" s="220"/>
      <c r="I177" s="223"/>
      <c r="J177" s="234">
        <f>BK177</f>
        <v>0</v>
      </c>
      <c r="K177" s="220"/>
      <c r="L177" s="225"/>
      <c r="M177" s="226"/>
      <c r="N177" s="227"/>
      <c r="O177" s="227"/>
      <c r="P177" s="228">
        <f>SUM(P178:P195)</f>
        <v>0</v>
      </c>
      <c r="Q177" s="227"/>
      <c r="R177" s="228">
        <f>SUM(R178:R195)</f>
        <v>1.8583257500000001</v>
      </c>
      <c r="S177" s="227"/>
      <c r="T177" s="229">
        <f>SUM(T178:T195)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30" t="s">
        <v>87</v>
      </c>
      <c r="AT177" s="231" t="s">
        <v>76</v>
      </c>
      <c r="AU177" s="231" t="s">
        <v>85</v>
      </c>
      <c r="AY177" s="230" t="s">
        <v>167</v>
      </c>
      <c r="BK177" s="232">
        <f>SUM(BK178:BK195)</f>
        <v>0</v>
      </c>
    </row>
    <row r="178" s="2" customFormat="1" ht="24.15" customHeight="1">
      <c r="A178" s="39"/>
      <c r="B178" s="40"/>
      <c r="C178" s="235" t="s">
        <v>930</v>
      </c>
      <c r="D178" s="235" t="s">
        <v>169</v>
      </c>
      <c r="E178" s="236" t="s">
        <v>1282</v>
      </c>
      <c r="F178" s="237" t="s">
        <v>1283</v>
      </c>
      <c r="G178" s="238" t="s">
        <v>172</v>
      </c>
      <c r="H178" s="239">
        <v>52.280999999999999</v>
      </c>
      <c r="I178" s="240"/>
      <c r="J178" s="241">
        <f>ROUND(I178*H178,2)</f>
        <v>0</v>
      </c>
      <c r="K178" s="242"/>
      <c r="L178" s="45"/>
      <c r="M178" s="243" t="s">
        <v>1</v>
      </c>
      <c r="N178" s="244" t="s">
        <v>42</v>
      </c>
      <c r="O178" s="92"/>
      <c r="P178" s="245">
        <f>O178*H178</f>
        <v>0</v>
      </c>
      <c r="Q178" s="245">
        <v>0.0060000000000000001</v>
      </c>
      <c r="R178" s="245">
        <f>Q178*H178</f>
        <v>0.31368600000000002</v>
      </c>
      <c r="S178" s="245">
        <v>0</v>
      </c>
      <c r="T178" s="246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7" t="s">
        <v>251</v>
      </c>
      <c r="AT178" s="247" t="s">
        <v>169</v>
      </c>
      <c r="AU178" s="247" t="s">
        <v>87</v>
      </c>
      <c r="AY178" s="18" t="s">
        <v>167</v>
      </c>
      <c r="BE178" s="248">
        <f>IF(N178="základní",J178,0)</f>
        <v>0</v>
      </c>
      <c r="BF178" s="248">
        <f>IF(N178="snížená",J178,0)</f>
        <v>0</v>
      </c>
      <c r="BG178" s="248">
        <f>IF(N178="zákl. přenesená",J178,0)</f>
        <v>0</v>
      </c>
      <c r="BH178" s="248">
        <f>IF(N178="sníž. přenesená",J178,0)</f>
        <v>0</v>
      </c>
      <c r="BI178" s="248">
        <f>IF(N178="nulová",J178,0)</f>
        <v>0</v>
      </c>
      <c r="BJ178" s="18" t="s">
        <v>85</v>
      </c>
      <c r="BK178" s="248">
        <f>ROUND(I178*H178,2)</f>
        <v>0</v>
      </c>
      <c r="BL178" s="18" t="s">
        <v>251</v>
      </c>
      <c r="BM178" s="247" t="s">
        <v>1284</v>
      </c>
    </row>
    <row r="179" s="2" customFormat="1" ht="16.5" customHeight="1">
      <c r="A179" s="39"/>
      <c r="B179" s="40"/>
      <c r="C179" s="272" t="s">
        <v>935</v>
      </c>
      <c r="D179" s="272" t="s">
        <v>211</v>
      </c>
      <c r="E179" s="273" t="s">
        <v>1285</v>
      </c>
      <c r="F179" s="274" t="s">
        <v>1286</v>
      </c>
      <c r="G179" s="275" t="s">
        <v>172</v>
      </c>
      <c r="H179" s="276">
        <v>54.895000000000003</v>
      </c>
      <c r="I179" s="277"/>
      <c r="J179" s="278">
        <f>ROUND(I179*H179,2)</f>
        <v>0</v>
      </c>
      <c r="K179" s="279"/>
      <c r="L179" s="280"/>
      <c r="M179" s="281" t="s">
        <v>1</v>
      </c>
      <c r="N179" s="282" t="s">
        <v>42</v>
      </c>
      <c r="O179" s="92"/>
      <c r="P179" s="245">
        <f>O179*H179</f>
        <v>0</v>
      </c>
      <c r="Q179" s="245">
        <v>0.0023</v>
      </c>
      <c r="R179" s="245">
        <f>Q179*H179</f>
        <v>0.1262585</v>
      </c>
      <c r="S179" s="245">
        <v>0</v>
      </c>
      <c r="T179" s="246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7" t="s">
        <v>346</v>
      </c>
      <c r="AT179" s="247" t="s">
        <v>211</v>
      </c>
      <c r="AU179" s="247" t="s">
        <v>87</v>
      </c>
      <c r="AY179" s="18" t="s">
        <v>167</v>
      </c>
      <c r="BE179" s="248">
        <f>IF(N179="základní",J179,0)</f>
        <v>0</v>
      </c>
      <c r="BF179" s="248">
        <f>IF(N179="snížená",J179,0)</f>
        <v>0</v>
      </c>
      <c r="BG179" s="248">
        <f>IF(N179="zákl. přenesená",J179,0)</f>
        <v>0</v>
      </c>
      <c r="BH179" s="248">
        <f>IF(N179="sníž. přenesená",J179,0)</f>
        <v>0</v>
      </c>
      <c r="BI179" s="248">
        <f>IF(N179="nulová",J179,0)</f>
        <v>0</v>
      </c>
      <c r="BJ179" s="18" t="s">
        <v>85</v>
      </c>
      <c r="BK179" s="248">
        <f>ROUND(I179*H179,2)</f>
        <v>0</v>
      </c>
      <c r="BL179" s="18" t="s">
        <v>251</v>
      </c>
      <c r="BM179" s="247" t="s">
        <v>1287</v>
      </c>
    </row>
    <row r="180" s="13" customFormat="1">
      <c r="A180" s="13"/>
      <c r="B180" s="249"/>
      <c r="C180" s="250"/>
      <c r="D180" s="251" t="s">
        <v>175</v>
      </c>
      <c r="E180" s="252" t="s">
        <v>1</v>
      </c>
      <c r="F180" s="253" t="s">
        <v>1252</v>
      </c>
      <c r="G180" s="250"/>
      <c r="H180" s="254">
        <v>52.280999999999999</v>
      </c>
      <c r="I180" s="255"/>
      <c r="J180" s="250"/>
      <c r="K180" s="250"/>
      <c r="L180" s="256"/>
      <c r="M180" s="257"/>
      <c r="N180" s="258"/>
      <c r="O180" s="258"/>
      <c r="P180" s="258"/>
      <c r="Q180" s="258"/>
      <c r="R180" s="258"/>
      <c r="S180" s="258"/>
      <c r="T180" s="25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0" t="s">
        <v>175</v>
      </c>
      <c r="AU180" s="260" t="s">
        <v>87</v>
      </c>
      <c r="AV180" s="13" t="s">
        <v>87</v>
      </c>
      <c r="AW180" s="13" t="s">
        <v>34</v>
      </c>
      <c r="AX180" s="13" t="s">
        <v>85</v>
      </c>
      <c r="AY180" s="260" t="s">
        <v>167</v>
      </c>
    </row>
    <row r="181" s="13" customFormat="1">
      <c r="A181" s="13"/>
      <c r="B181" s="249"/>
      <c r="C181" s="250"/>
      <c r="D181" s="251" t="s">
        <v>175</v>
      </c>
      <c r="E181" s="250"/>
      <c r="F181" s="253" t="s">
        <v>1288</v>
      </c>
      <c r="G181" s="250"/>
      <c r="H181" s="254">
        <v>54.895000000000003</v>
      </c>
      <c r="I181" s="255"/>
      <c r="J181" s="250"/>
      <c r="K181" s="250"/>
      <c r="L181" s="256"/>
      <c r="M181" s="257"/>
      <c r="N181" s="258"/>
      <c r="O181" s="258"/>
      <c r="P181" s="258"/>
      <c r="Q181" s="258"/>
      <c r="R181" s="258"/>
      <c r="S181" s="258"/>
      <c r="T181" s="25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0" t="s">
        <v>175</v>
      </c>
      <c r="AU181" s="260" t="s">
        <v>87</v>
      </c>
      <c r="AV181" s="13" t="s">
        <v>87</v>
      </c>
      <c r="AW181" s="13" t="s">
        <v>4</v>
      </c>
      <c r="AX181" s="13" t="s">
        <v>85</v>
      </c>
      <c r="AY181" s="260" t="s">
        <v>167</v>
      </c>
    </row>
    <row r="182" s="2" customFormat="1" ht="24.15" customHeight="1">
      <c r="A182" s="39"/>
      <c r="B182" s="40"/>
      <c r="C182" s="235" t="s">
        <v>948</v>
      </c>
      <c r="D182" s="235" t="s">
        <v>169</v>
      </c>
      <c r="E182" s="236" t="s">
        <v>1289</v>
      </c>
      <c r="F182" s="237" t="s">
        <v>1290</v>
      </c>
      <c r="G182" s="238" t="s">
        <v>172</v>
      </c>
      <c r="H182" s="239">
        <v>215.32900000000001</v>
      </c>
      <c r="I182" s="240"/>
      <c r="J182" s="241">
        <f>ROUND(I182*H182,2)</f>
        <v>0</v>
      </c>
      <c r="K182" s="242"/>
      <c r="L182" s="45"/>
      <c r="M182" s="243" t="s">
        <v>1</v>
      </c>
      <c r="N182" s="244" t="s">
        <v>42</v>
      </c>
      <c r="O182" s="92"/>
      <c r="P182" s="245">
        <f>O182*H182</f>
        <v>0</v>
      </c>
      <c r="Q182" s="245">
        <v>0</v>
      </c>
      <c r="R182" s="245">
        <f>Q182*H182</f>
        <v>0</v>
      </c>
      <c r="S182" s="245">
        <v>0</v>
      </c>
      <c r="T182" s="246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7" t="s">
        <v>251</v>
      </c>
      <c r="AT182" s="247" t="s">
        <v>169</v>
      </c>
      <c r="AU182" s="247" t="s">
        <v>87</v>
      </c>
      <c r="AY182" s="18" t="s">
        <v>167</v>
      </c>
      <c r="BE182" s="248">
        <f>IF(N182="základní",J182,0)</f>
        <v>0</v>
      </c>
      <c r="BF182" s="248">
        <f>IF(N182="snížená",J182,0)</f>
        <v>0</v>
      </c>
      <c r="BG182" s="248">
        <f>IF(N182="zákl. přenesená",J182,0)</f>
        <v>0</v>
      </c>
      <c r="BH182" s="248">
        <f>IF(N182="sníž. přenesená",J182,0)</f>
        <v>0</v>
      </c>
      <c r="BI182" s="248">
        <f>IF(N182="nulová",J182,0)</f>
        <v>0</v>
      </c>
      <c r="BJ182" s="18" t="s">
        <v>85</v>
      </c>
      <c r="BK182" s="248">
        <f>ROUND(I182*H182,2)</f>
        <v>0</v>
      </c>
      <c r="BL182" s="18" t="s">
        <v>251</v>
      </c>
      <c r="BM182" s="247" t="s">
        <v>1291</v>
      </c>
    </row>
    <row r="183" s="13" customFormat="1">
      <c r="A183" s="13"/>
      <c r="B183" s="249"/>
      <c r="C183" s="250"/>
      <c r="D183" s="251" t="s">
        <v>175</v>
      </c>
      <c r="E183" s="252" t="s">
        <v>1</v>
      </c>
      <c r="F183" s="253" t="s">
        <v>1265</v>
      </c>
      <c r="G183" s="250"/>
      <c r="H183" s="254">
        <v>217.34</v>
      </c>
      <c r="I183" s="255"/>
      <c r="J183" s="250"/>
      <c r="K183" s="250"/>
      <c r="L183" s="256"/>
      <c r="M183" s="257"/>
      <c r="N183" s="258"/>
      <c r="O183" s="258"/>
      <c r="P183" s="258"/>
      <c r="Q183" s="258"/>
      <c r="R183" s="258"/>
      <c r="S183" s="258"/>
      <c r="T183" s="25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0" t="s">
        <v>175</v>
      </c>
      <c r="AU183" s="260" t="s">
        <v>87</v>
      </c>
      <c r="AV183" s="13" t="s">
        <v>87</v>
      </c>
      <c r="AW183" s="13" t="s">
        <v>34</v>
      </c>
      <c r="AX183" s="13" t="s">
        <v>77</v>
      </c>
      <c r="AY183" s="260" t="s">
        <v>167</v>
      </c>
    </row>
    <row r="184" s="13" customFormat="1">
      <c r="A184" s="13"/>
      <c r="B184" s="249"/>
      <c r="C184" s="250"/>
      <c r="D184" s="251" t="s">
        <v>175</v>
      </c>
      <c r="E184" s="252" t="s">
        <v>1</v>
      </c>
      <c r="F184" s="253" t="s">
        <v>1292</v>
      </c>
      <c r="G184" s="250"/>
      <c r="H184" s="254">
        <v>-2.0110000000000001</v>
      </c>
      <c r="I184" s="255"/>
      <c r="J184" s="250"/>
      <c r="K184" s="250"/>
      <c r="L184" s="256"/>
      <c r="M184" s="257"/>
      <c r="N184" s="258"/>
      <c r="O184" s="258"/>
      <c r="P184" s="258"/>
      <c r="Q184" s="258"/>
      <c r="R184" s="258"/>
      <c r="S184" s="258"/>
      <c r="T184" s="25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0" t="s">
        <v>175</v>
      </c>
      <c r="AU184" s="260" t="s">
        <v>87</v>
      </c>
      <c r="AV184" s="13" t="s">
        <v>87</v>
      </c>
      <c r="AW184" s="13" t="s">
        <v>34</v>
      </c>
      <c r="AX184" s="13" t="s">
        <v>77</v>
      </c>
      <c r="AY184" s="260" t="s">
        <v>167</v>
      </c>
    </row>
    <row r="185" s="14" customFormat="1">
      <c r="A185" s="14"/>
      <c r="B185" s="261"/>
      <c r="C185" s="262"/>
      <c r="D185" s="251" t="s">
        <v>175</v>
      </c>
      <c r="E185" s="263" t="s">
        <v>1</v>
      </c>
      <c r="F185" s="264" t="s">
        <v>187</v>
      </c>
      <c r="G185" s="262"/>
      <c r="H185" s="265">
        <v>215.32900000000001</v>
      </c>
      <c r="I185" s="266"/>
      <c r="J185" s="262"/>
      <c r="K185" s="262"/>
      <c r="L185" s="267"/>
      <c r="M185" s="268"/>
      <c r="N185" s="269"/>
      <c r="O185" s="269"/>
      <c r="P185" s="269"/>
      <c r="Q185" s="269"/>
      <c r="R185" s="269"/>
      <c r="S185" s="269"/>
      <c r="T185" s="27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71" t="s">
        <v>175</v>
      </c>
      <c r="AU185" s="271" t="s">
        <v>87</v>
      </c>
      <c r="AV185" s="14" t="s">
        <v>173</v>
      </c>
      <c r="AW185" s="14" t="s">
        <v>34</v>
      </c>
      <c r="AX185" s="14" t="s">
        <v>85</v>
      </c>
      <c r="AY185" s="271" t="s">
        <v>167</v>
      </c>
    </row>
    <row r="186" s="2" customFormat="1" ht="24.15" customHeight="1">
      <c r="A186" s="39"/>
      <c r="B186" s="40"/>
      <c r="C186" s="272" t="s">
        <v>953</v>
      </c>
      <c r="D186" s="272" t="s">
        <v>211</v>
      </c>
      <c r="E186" s="273" t="s">
        <v>1293</v>
      </c>
      <c r="F186" s="274" t="s">
        <v>1294</v>
      </c>
      <c r="G186" s="275" t="s">
        <v>172</v>
      </c>
      <c r="H186" s="276">
        <v>226.095</v>
      </c>
      <c r="I186" s="277"/>
      <c r="J186" s="278">
        <f>ROUND(I186*H186,2)</f>
        <v>0</v>
      </c>
      <c r="K186" s="279"/>
      <c r="L186" s="280"/>
      <c r="M186" s="281" t="s">
        <v>1</v>
      </c>
      <c r="N186" s="282" t="s">
        <v>42</v>
      </c>
      <c r="O186" s="92"/>
      <c r="P186" s="245">
        <f>O186*H186</f>
        <v>0</v>
      </c>
      <c r="Q186" s="245">
        <v>0.0037499999999999999</v>
      </c>
      <c r="R186" s="245">
        <f>Q186*H186</f>
        <v>0.84785624999999998</v>
      </c>
      <c r="S186" s="245">
        <v>0</v>
      </c>
      <c r="T186" s="246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7" t="s">
        <v>346</v>
      </c>
      <c r="AT186" s="247" t="s">
        <v>211</v>
      </c>
      <c r="AU186" s="247" t="s">
        <v>87</v>
      </c>
      <c r="AY186" s="18" t="s">
        <v>167</v>
      </c>
      <c r="BE186" s="248">
        <f>IF(N186="základní",J186,0)</f>
        <v>0</v>
      </c>
      <c r="BF186" s="248">
        <f>IF(N186="snížená",J186,0)</f>
        <v>0</v>
      </c>
      <c r="BG186" s="248">
        <f>IF(N186="zákl. přenesená",J186,0)</f>
        <v>0</v>
      </c>
      <c r="BH186" s="248">
        <f>IF(N186="sníž. přenesená",J186,0)</f>
        <v>0</v>
      </c>
      <c r="BI186" s="248">
        <f>IF(N186="nulová",J186,0)</f>
        <v>0</v>
      </c>
      <c r="BJ186" s="18" t="s">
        <v>85</v>
      </c>
      <c r="BK186" s="248">
        <f>ROUND(I186*H186,2)</f>
        <v>0</v>
      </c>
      <c r="BL186" s="18" t="s">
        <v>251</v>
      </c>
      <c r="BM186" s="247" t="s">
        <v>1295</v>
      </c>
    </row>
    <row r="187" s="13" customFormat="1">
      <c r="A187" s="13"/>
      <c r="B187" s="249"/>
      <c r="C187" s="250"/>
      <c r="D187" s="251" t="s">
        <v>175</v>
      </c>
      <c r="E187" s="250"/>
      <c r="F187" s="253" t="s">
        <v>1296</v>
      </c>
      <c r="G187" s="250"/>
      <c r="H187" s="254">
        <v>226.095</v>
      </c>
      <c r="I187" s="255"/>
      <c r="J187" s="250"/>
      <c r="K187" s="250"/>
      <c r="L187" s="256"/>
      <c r="M187" s="257"/>
      <c r="N187" s="258"/>
      <c r="O187" s="258"/>
      <c r="P187" s="258"/>
      <c r="Q187" s="258"/>
      <c r="R187" s="258"/>
      <c r="S187" s="258"/>
      <c r="T187" s="25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0" t="s">
        <v>175</v>
      </c>
      <c r="AU187" s="260" t="s">
        <v>87</v>
      </c>
      <c r="AV187" s="13" t="s">
        <v>87</v>
      </c>
      <c r="AW187" s="13" t="s">
        <v>4</v>
      </c>
      <c r="AX187" s="13" t="s">
        <v>85</v>
      </c>
      <c r="AY187" s="260" t="s">
        <v>167</v>
      </c>
    </row>
    <row r="188" s="2" customFormat="1" ht="24.15" customHeight="1">
      <c r="A188" s="39"/>
      <c r="B188" s="40"/>
      <c r="C188" s="235" t="s">
        <v>958</v>
      </c>
      <c r="D188" s="235" t="s">
        <v>169</v>
      </c>
      <c r="E188" s="236" t="s">
        <v>1297</v>
      </c>
      <c r="F188" s="237" t="s">
        <v>1298</v>
      </c>
      <c r="G188" s="238" t="s">
        <v>172</v>
      </c>
      <c r="H188" s="239">
        <v>215.32900000000001</v>
      </c>
      <c r="I188" s="240"/>
      <c r="J188" s="241">
        <f>ROUND(I188*H188,2)</f>
        <v>0</v>
      </c>
      <c r="K188" s="242"/>
      <c r="L188" s="45"/>
      <c r="M188" s="243" t="s">
        <v>1</v>
      </c>
      <c r="N188" s="244" t="s">
        <v>42</v>
      </c>
      <c r="O188" s="92"/>
      <c r="P188" s="245">
        <f>O188*H188</f>
        <v>0</v>
      </c>
      <c r="Q188" s="245">
        <v>0</v>
      </c>
      <c r="R188" s="245">
        <f>Q188*H188</f>
        <v>0</v>
      </c>
      <c r="S188" s="245">
        <v>0</v>
      </c>
      <c r="T188" s="246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7" t="s">
        <v>251</v>
      </c>
      <c r="AT188" s="247" t="s">
        <v>169</v>
      </c>
      <c r="AU188" s="247" t="s">
        <v>87</v>
      </c>
      <c r="AY188" s="18" t="s">
        <v>167</v>
      </c>
      <c r="BE188" s="248">
        <f>IF(N188="základní",J188,0)</f>
        <v>0</v>
      </c>
      <c r="BF188" s="248">
        <f>IF(N188="snížená",J188,0)</f>
        <v>0</v>
      </c>
      <c r="BG188" s="248">
        <f>IF(N188="zákl. přenesená",J188,0)</f>
        <v>0</v>
      </c>
      <c r="BH188" s="248">
        <f>IF(N188="sníž. přenesená",J188,0)</f>
        <v>0</v>
      </c>
      <c r="BI188" s="248">
        <f>IF(N188="nulová",J188,0)</f>
        <v>0</v>
      </c>
      <c r="BJ188" s="18" t="s">
        <v>85</v>
      </c>
      <c r="BK188" s="248">
        <f>ROUND(I188*H188,2)</f>
        <v>0</v>
      </c>
      <c r="BL188" s="18" t="s">
        <v>251</v>
      </c>
      <c r="BM188" s="247" t="s">
        <v>1299</v>
      </c>
    </row>
    <row r="189" s="13" customFormat="1">
      <c r="A189" s="13"/>
      <c r="B189" s="249"/>
      <c r="C189" s="250"/>
      <c r="D189" s="251" t="s">
        <v>175</v>
      </c>
      <c r="E189" s="252" t="s">
        <v>1</v>
      </c>
      <c r="F189" s="253" t="s">
        <v>1265</v>
      </c>
      <c r="G189" s="250"/>
      <c r="H189" s="254">
        <v>217.34</v>
      </c>
      <c r="I189" s="255"/>
      <c r="J189" s="250"/>
      <c r="K189" s="250"/>
      <c r="L189" s="256"/>
      <c r="M189" s="257"/>
      <c r="N189" s="258"/>
      <c r="O189" s="258"/>
      <c r="P189" s="258"/>
      <c r="Q189" s="258"/>
      <c r="R189" s="258"/>
      <c r="S189" s="258"/>
      <c r="T189" s="25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0" t="s">
        <v>175</v>
      </c>
      <c r="AU189" s="260" t="s">
        <v>87</v>
      </c>
      <c r="AV189" s="13" t="s">
        <v>87</v>
      </c>
      <c r="AW189" s="13" t="s">
        <v>34</v>
      </c>
      <c r="AX189" s="13" t="s">
        <v>77</v>
      </c>
      <c r="AY189" s="260" t="s">
        <v>167</v>
      </c>
    </row>
    <row r="190" s="13" customFormat="1">
      <c r="A190" s="13"/>
      <c r="B190" s="249"/>
      <c r="C190" s="250"/>
      <c r="D190" s="251" t="s">
        <v>175</v>
      </c>
      <c r="E190" s="252" t="s">
        <v>1</v>
      </c>
      <c r="F190" s="253" t="s">
        <v>1292</v>
      </c>
      <c r="G190" s="250"/>
      <c r="H190" s="254">
        <v>-2.0110000000000001</v>
      </c>
      <c r="I190" s="255"/>
      <c r="J190" s="250"/>
      <c r="K190" s="250"/>
      <c r="L190" s="256"/>
      <c r="M190" s="257"/>
      <c r="N190" s="258"/>
      <c r="O190" s="258"/>
      <c r="P190" s="258"/>
      <c r="Q190" s="258"/>
      <c r="R190" s="258"/>
      <c r="S190" s="258"/>
      <c r="T190" s="25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0" t="s">
        <v>175</v>
      </c>
      <c r="AU190" s="260" t="s">
        <v>87</v>
      </c>
      <c r="AV190" s="13" t="s">
        <v>87</v>
      </c>
      <c r="AW190" s="13" t="s">
        <v>34</v>
      </c>
      <c r="AX190" s="13" t="s">
        <v>77</v>
      </c>
      <c r="AY190" s="260" t="s">
        <v>167</v>
      </c>
    </row>
    <row r="191" s="14" customFormat="1">
      <c r="A191" s="14"/>
      <c r="B191" s="261"/>
      <c r="C191" s="262"/>
      <c r="D191" s="251" t="s">
        <v>175</v>
      </c>
      <c r="E191" s="263" t="s">
        <v>1</v>
      </c>
      <c r="F191" s="264" t="s">
        <v>187</v>
      </c>
      <c r="G191" s="262"/>
      <c r="H191" s="265">
        <v>215.32900000000001</v>
      </c>
      <c r="I191" s="266"/>
      <c r="J191" s="262"/>
      <c r="K191" s="262"/>
      <c r="L191" s="267"/>
      <c r="M191" s="268"/>
      <c r="N191" s="269"/>
      <c r="O191" s="269"/>
      <c r="P191" s="269"/>
      <c r="Q191" s="269"/>
      <c r="R191" s="269"/>
      <c r="S191" s="269"/>
      <c r="T191" s="27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71" t="s">
        <v>175</v>
      </c>
      <c r="AU191" s="271" t="s">
        <v>87</v>
      </c>
      <c r="AV191" s="14" t="s">
        <v>173</v>
      </c>
      <c r="AW191" s="14" t="s">
        <v>34</v>
      </c>
      <c r="AX191" s="14" t="s">
        <v>85</v>
      </c>
      <c r="AY191" s="271" t="s">
        <v>167</v>
      </c>
    </row>
    <row r="192" s="2" customFormat="1" ht="16.5" customHeight="1">
      <c r="A192" s="39"/>
      <c r="B192" s="40"/>
      <c r="C192" s="272" t="s">
        <v>963</v>
      </c>
      <c r="D192" s="272" t="s">
        <v>211</v>
      </c>
      <c r="E192" s="273" t="s">
        <v>1300</v>
      </c>
      <c r="F192" s="274" t="s">
        <v>1301</v>
      </c>
      <c r="G192" s="275" t="s">
        <v>179</v>
      </c>
      <c r="H192" s="276">
        <v>22.821000000000002</v>
      </c>
      <c r="I192" s="277"/>
      <c r="J192" s="278">
        <f>ROUND(I192*H192,2)</f>
        <v>0</v>
      </c>
      <c r="K192" s="279"/>
      <c r="L192" s="280"/>
      <c r="M192" s="281" t="s">
        <v>1</v>
      </c>
      <c r="N192" s="282" t="s">
        <v>42</v>
      </c>
      <c r="O192" s="92"/>
      <c r="P192" s="245">
        <f>O192*H192</f>
        <v>0</v>
      </c>
      <c r="Q192" s="245">
        <v>0.025000000000000001</v>
      </c>
      <c r="R192" s="245">
        <f>Q192*H192</f>
        <v>0.57052500000000006</v>
      </c>
      <c r="S192" s="245">
        <v>0</v>
      </c>
      <c r="T192" s="246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7" t="s">
        <v>346</v>
      </c>
      <c r="AT192" s="247" t="s">
        <v>211</v>
      </c>
      <c r="AU192" s="247" t="s">
        <v>87</v>
      </c>
      <c r="AY192" s="18" t="s">
        <v>167</v>
      </c>
      <c r="BE192" s="248">
        <f>IF(N192="základní",J192,0)</f>
        <v>0</v>
      </c>
      <c r="BF192" s="248">
        <f>IF(N192="snížená",J192,0)</f>
        <v>0</v>
      </c>
      <c r="BG192" s="248">
        <f>IF(N192="zákl. přenesená",J192,0)</f>
        <v>0</v>
      </c>
      <c r="BH192" s="248">
        <f>IF(N192="sníž. přenesená",J192,0)</f>
        <v>0</v>
      </c>
      <c r="BI192" s="248">
        <f>IF(N192="nulová",J192,0)</f>
        <v>0</v>
      </c>
      <c r="BJ192" s="18" t="s">
        <v>85</v>
      </c>
      <c r="BK192" s="248">
        <f>ROUND(I192*H192,2)</f>
        <v>0</v>
      </c>
      <c r="BL192" s="18" t="s">
        <v>251</v>
      </c>
      <c r="BM192" s="247" t="s">
        <v>1302</v>
      </c>
    </row>
    <row r="193" s="13" customFormat="1">
      <c r="A193" s="13"/>
      <c r="B193" s="249"/>
      <c r="C193" s="250"/>
      <c r="D193" s="251" t="s">
        <v>175</v>
      </c>
      <c r="E193" s="252" t="s">
        <v>1</v>
      </c>
      <c r="F193" s="253" t="s">
        <v>1303</v>
      </c>
      <c r="G193" s="250"/>
      <c r="H193" s="254">
        <v>21.734000000000002</v>
      </c>
      <c r="I193" s="255"/>
      <c r="J193" s="250"/>
      <c r="K193" s="250"/>
      <c r="L193" s="256"/>
      <c r="M193" s="257"/>
      <c r="N193" s="258"/>
      <c r="O193" s="258"/>
      <c r="P193" s="258"/>
      <c r="Q193" s="258"/>
      <c r="R193" s="258"/>
      <c r="S193" s="258"/>
      <c r="T193" s="25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0" t="s">
        <v>175</v>
      </c>
      <c r="AU193" s="260" t="s">
        <v>87</v>
      </c>
      <c r="AV193" s="13" t="s">
        <v>87</v>
      </c>
      <c r="AW193" s="13" t="s">
        <v>34</v>
      </c>
      <c r="AX193" s="13" t="s">
        <v>85</v>
      </c>
      <c r="AY193" s="260" t="s">
        <v>167</v>
      </c>
    </row>
    <row r="194" s="13" customFormat="1">
      <c r="A194" s="13"/>
      <c r="B194" s="249"/>
      <c r="C194" s="250"/>
      <c r="D194" s="251" t="s">
        <v>175</v>
      </c>
      <c r="E194" s="250"/>
      <c r="F194" s="253" t="s">
        <v>1304</v>
      </c>
      <c r="G194" s="250"/>
      <c r="H194" s="254">
        <v>22.821000000000002</v>
      </c>
      <c r="I194" s="255"/>
      <c r="J194" s="250"/>
      <c r="K194" s="250"/>
      <c r="L194" s="256"/>
      <c r="M194" s="257"/>
      <c r="N194" s="258"/>
      <c r="O194" s="258"/>
      <c r="P194" s="258"/>
      <c r="Q194" s="258"/>
      <c r="R194" s="258"/>
      <c r="S194" s="258"/>
      <c r="T194" s="25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0" t="s">
        <v>175</v>
      </c>
      <c r="AU194" s="260" t="s">
        <v>87</v>
      </c>
      <c r="AV194" s="13" t="s">
        <v>87</v>
      </c>
      <c r="AW194" s="13" t="s">
        <v>4</v>
      </c>
      <c r="AX194" s="13" t="s">
        <v>85</v>
      </c>
      <c r="AY194" s="260" t="s">
        <v>167</v>
      </c>
    </row>
    <row r="195" s="2" customFormat="1" ht="24.15" customHeight="1">
      <c r="A195" s="39"/>
      <c r="B195" s="40"/>
      <c r="C195" s="235" t="s">
        <v>968</v>
      </c>
      <c r="D195" s="235" t="s">
        <v>169</v>
      </c>
      <c r="E195" s="236" t="s">
        <v>852</v>
      </c>
      <c r="F195" s="237" t="s">
        <v>853</v>
      </c>
      <c r="G195" s="238" t="s">
        <v>818</v>
      </c>
      <c r="H195" s="307"/>
      <c r="I195" s="240"/>
      <c r="J195" s="241">
        <f>ROUND(I195*H195,2)</f>
        <v>0</v>
      </c>
      <c r="K195" s="242"/>
      <c r="L195" s="45"/>
      <c r="M195" s="243" t="s">
        <v>1</v>
      </c>
      <c r="N195" s="244" t="s">
        <v>42</v>
      </c>
      <c r="O195" s="92"/>
      <c r="P195" s="245">
        <f>O195*H195</f>
        <v>0</v>
      </c>
      <c r="Q195" s="245">
        <v>0</v>
      </c>
      <c r="R195" s="245">
        <f>Q195*H195</f>
        <v>0</v>
      </c>
      <c r="S195" s="245">
        <v>0</v>
      </c>
      <c r="T195" s="246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7" t="s">
        <v>251</v>
      </c>
      <c r="AT195" s="247" t="s">
        <v>169</v>
      </c>
      <c r="AU195" s="247" t="s">
        <v>87</v>
      </c>
      <c r="AY195" s="18" t="s">
        <v>167</v>
      </c>
      <c r="BE195" s="248">
        <f>IF(N195="základní",J195,0)</f>
        <v>0</v>
      </c>
      <c r="BF195" s="248">
        <f>IF(N195="snížená",J195,0)</f>
        <v>0</v>
      </c>
      <c r="BG195" s="248">
        <f>IF(N195="zákl. přenesená",J195,0)</f>
        <v>0</v>
      </c>
      <c r="BH195" s="248">
        <f>IF(N195="sníž. přenesená",J195,0)</f>
        <v>0</v>
      </c>
      <c r="BI195" s="248">
        <f>IF(N195="nulová",J195,0)</f>
        <v>0</v>
      </c>
      <c r="BJ195" s="18" t="s">
        <v>85</v>
      </c>
      <c r="BK195" s="248">
        <f>ROUND(I195*H195,2)</f>
        <v>0</v>
      </c>
      <c r="BL195" s="18" t="s">
        <v>251</v>
      </c>
      <c r="BM195" s="247" t="s">
        <v>854</v>
      </c>
    </row>
    <row r="196" s="12" customFormat="1" ht="22.8" customHeight="1">
      <c r="A196" s="12"/>
      <c r="B196" s="219"/>
      <c r="C196" s="220"/>
      <c r="D196" s="221" t="s">
        <v>76</v>
      </c>
      <c r="E196" s="233" t="s">
        <v>1305</v>
      </c>
      <c r="F196" s="233" t="s">
        <v>1306</v>
      </c>
      <c r="G196" s="220"/>
      <c r="H196" s="220"/>
      <c r="I196" s="223"/>
      <c r="J196" s="234">
        <f>BK196</f>
        <v>0</v>
      </c>
      <c r="K196" s="220"/>
      <c r="L196" s="225"/>
      <c r="M196" s="226"/>
      <c r="N196" s="227"/>
      <c r="O196" s="227"/>
      <c r="P196" s="228">
        <f>SUM(P197:P199)</f>
        <v>0</v>
      </c>
      <c r="Q196" s="227"/>
      <c r="R196" s="228">
        <f>SUM(R197:R199)</f>
        <v>0.008879999999999999</v>
      </c>
      <c r="S196" s="227"/>
      <c r="T196" s="229">
        <f>SUM(T197:T199)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30" t="s">
        <v>87</v>
      </c>
      <c r="AT196" s="231" t="s">
        <v>76</v>
      </c>
      <c r="AU196" s="231" t="s">
        <v>85</v>
      </c>
      <c r="AY196" s="230" t="s">
        <v>167</v>
      </c>
      <c r="BK196" s="232">
        <f>SUM(BK197:BK199)</f>
        <v>0</v>
      </c>
    </row>
    <row r="197" s="2" customFormat="1" ht="24.15" customHeight="1">
      <c r="A197" s="39"/>
      <c r="B197" s="40"/>
      <c r="C197" s="235" t="s">
        <v>973</v>
      </c>
      <c r="D197" s="235" t="s">
        <v>169</v>
      </c>
      <c r="E197" s="236" t="s">
        <v>1307</v>
      </c>
      <c r="F197" s="237" t="s">
        <v>1308</v>
      </c>
      <c r="G197" s="238" t="s">
        <v>340</v>
      </c>
      <c r="H197" s="239">
        <v>3</v>
      </c>
      <c r="I197" s="240"/>
      <c r="J197" s="241">
        <f>ROUND(I197*H197,2)</f>
        <v>0</v>
      </c>
      <c r="K197" s="242"/>
      <c r="L197" s="45"/>
      <c r="M197" s="243" t="s">
        <v>1</v>
      </c>
      <c r="N197" s="244" t="s">
        <v>42</v>
      </c>
      <c r="O197" s="92"/>
      <c r="P197" s="245">
        <f>O197*H197</f>
        <v>0</v>
      </c>
      <c r="Q197" s="245">
        <v>0.00115</v>
      </c>
      <c r="R197" s="245">
        <f>Q197*H197</f>
        <v>0.0034499999999999999</v>
      </c>
      <c r="S197" s="245">
        <v>0</v>
      </c>
      <c r="T197" s="246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7" t="s">
        <v>251</v>
      </c>
      <c r="AT197" s="247" t="s">
        <v>169</v>
      </c>
      <c r="AU197" s="247" t="s">
        <v>87</v>
      </c>
      <c r="AY197" s="18" t="s">
        <v>167</v>
      </c>
      <c r="BE197" s="248">
        <f>IF(N197="základní",J197,0)</f>
        <v>0</v>
      </c>
      <c r="BF197" s="248">
        <f>IF(N197="snížená",J197,0)</f>
        <v>0</v>
      </c>
      <c r="BG197" s="248">
        <f>IF(N197="zákl. přenesená",J197,0)</f>
        <v>0</v>
      </c>
      <c r="BH197" s="248">
        <f>IF(N197="sníž. přenesená",J197,0)</f>
        <v>0</v>
      </c>
      <c r="BI197" s="248">
        <f>IF(N197="nulová",J197,0)</f>
        <v>0</v>
      </c>
      <c r="BJ197" s="18" t="s">
        <v>85</v>
      </c>
      <c r="BK197" s="248">
        <f>ROUND(I197*H197,2)</f>
        <v>0</v>
      </c>
      <c r="BL197" s="18" t="s">
        <v>251</v>
      </c>
      <c r="BM197" s="247" t="s">
        <v>1309</v>
      </c>
    </row>
    <row r="198" s="2" customFormat="1" ht="33" customHeight="1">
      <c r="A198" s="39"/>
      <c r="B198" s="40"/>
      <c r="C198" s="272" t="s">
        <v>978</v>
      </c>
      <c r="D198" s="272" t="s">
        <v>211</v>
      </c>
      <c r="E198" s="273" t="s">
        <v>1310</v>
      </c>
      <c r="F198" s="274" t="s">
        <v>1311</v>
      </c>
      <c r="G198" s="275" t="s">
        <v>340</v>
      </c>
      <c r="H198" s="276">
        <v>3</v>
      </c>
      <c r="I198" s="277"/>
      <c r="J198" s="278">
        <f>ROUND(I198*H198,2)</f>
        <v>0</v>
      </c>
      <c r="K198" s="279"/>
      <c r="L198" s="280"/>
      <c r="M198" s="281" t="s">
        <v>1</v>
      </c>
      <c r="N198" s="282" t="s">
        <v>42</v>
      </c>
      <c r="O198" s="92"/>
      <c r="P198" s="245">
        <f>O198*H198</f>
        <v>0</v>
      </c>
      <c r="Q198" s="245">
        <v>0.00181</v>
      </c>
      <c r="R198" s="245">
        <f>Q198*H198</f>
        <v>0.0054299999999999999</v>
      </c>
      <c r="S198" s="245">
        <v>0</v>
      </c>
      <c r="T198" s="246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7" t="s">
        <v>346</v>
      </c>
      <c r="AT198" s="247" t="s">
        <v>211</v>
      </c>
      <c r="AU198" s="247" t="s">
        <v>87</v>
      </c>
      <c r="AY198" s="18" t="s">
        <v>167</v>
      </c>
      <c r="BE198" s="248">
        <f>IF(N198="základní",J198,0)</f>
        <v>0</v>
      </c>
      <c r="BF198" s="248">
        <f>IF(N198="snížená",J198,0)</f>
        <v>0</v>
      </c>
      <c r="BG198" s="248">
        <f>IF(N198="zákl. přenesená",J198,0)</f>
        <v>0</v>
      </c>
      <c r="BH198" s="248">
        <f>IF(N198="sníž. přenesená",J198,0)</f>
        <v>0</v>
      </c>
      <c r="BI198" s="248">
        <f>IF(N198="nulová",J198,0)</f>
        <v>0</v>
      </c>
      <c r="BJ198" s="18" t="s">
        <v>85</v>
      </c>
      <c r="BK198" s="248">
        <f>ROUND(I198*H198,2)</f>
        <v>0</v>
      </c>
      <c r="BL198" s="18" t="s">
        <v>251</v>
      </c>
      <c r="BM198" s="247" t="s">
        <v>1312</v>
      </c>
    </row>
    <row r="199" s="2" customFormat="1" ht="24.15" customHeight="1">
      <c r="A199" s="39"/>
      <c r="B199" s="40"/>
      <c r="C199" s="235" t="s">
        <v>983</v>
      </c>
      <c r="D199" s="235" t="s">
        <v>169</v>
      </c>
      <c r="E199" s="236" t="s">
        <v>1313</v>
      </c>
      <c r="F199" s="237" t="s">
        <v>1314</v>
      </c>
      <c r="G199" s="238" t="s">
        <v>818</v>
      </c>
      <c r="H199" s="307"/>
      <c r="I199" s="240"/>
      <c r="J199" s="241">
        <f>ROUND(I199*H199,2)</f>
        <v>0</v>
      </c>
      <c r="K199" s="242"/>
      <c r="L199" s="45"/>
      <c r="M199" s="243" t="s">
        <v>1</v>
      </c>
      <c r="N199" s="244" t="s">
        <v>42</v>
      </c>
      <c r="O199" s="92"/>
      <c r="P199" s="245">
        <f>O199*H199</f>
        <v>0</v>
      </c>
      <c r="Q199" s="245">
        <v>0</v>
      </c>
      <c r="R199" s="245">
        <f>Q199*H199</f>
        <v>0</v>
      </c>
      <c r="S199" s="245">
        <v>0</v>
      </c>
      <c r="T199" s="246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7" t="s">
        <v>251</v>
      </c>
      <c r="AT199" s="247" t="s">
        <v>169</v>
      </c>
      <c r="AU199" s="247" t="s">
        <v>87</v>
      </c>
      <c r="AY199" s="18" t="s">
        <v>167</v>
      </c>
      <c r="BE199" s="248">
        <f>IF(N199="základní",J199,0)</f>
        <v>0</v>
      </c>
      <c r="BF199" s="248">
        <f>IF(N199="snížená",J199,0)</f>
        <v>0</v>
      </c>
      <c r="BG199" s="248">
        <f>IF(N199="zákl. přenesená",J199,0)</f>
        <v>0</v>
      </c>
      <c r="BH199" s="248">
        <f>IF(N199="sníž. přenesená",J199,0)</f>
        <v>0</v>
      </c>
      <c r="BI199" s="248">
        <f>IF(N199="nulová",J199,0)</f>
        <v>0</v>
      </c>
      <c r="BJ199" s="18" t="s">
        <v>85</v>
      </c>
      <c r="BK199" s="248">
        <f>ROUND(I199*H199,2)</f>
        <v>0</v>
      </c>
      <c r="BL199" s="18" t="s">
        <v>251</v>
      </c>
      <c r="BM199" s="247" t="s">
        <v>1315</v>
      </c>
    </row>
    <row r="200" s="12" customFormat="1" ht="22.8" customHeight="1">
      <c r="A200" s="12"/>
      <c r="B200" s="219"/>
      <c r="C200" s="220"/>
      <c r="D200" s="221" t="s">
        <v>76</v>
      </c>
      <c r="E200" s="233" t="s">
        <v>1316</v>
      </c>
      <c r="F200" s="233" t="s">
        <v>1317</v>
      </c>
      <c r="G200" s="220"/>
      <c r="H200" s="220"/>
      <c r="I200" s="223"/>
      <c r="J200" s="234">
        <f>BK200</f>
        <v>0</v>
      </c>
      <c r="K200" s="220"/>
      <c r="L200" s="225"/>
      <c r="M200" s="226"/>
      <c r="N200" s="227"/>
      <c r="O200" s="227"/>
      <c r="P200" s="228">
        <f>SUM(P201:P203)</f>
        <v>0</v>
      </c>
      <c r="Q200" s="227"/>
      <c r="R200" s="228">
        <f>SUM(R201:R203)</f>
        <v>0.60838480000000006</v>
      </c>
      <c r="S200" s="227"/>
      <c r="T200" s="229">
        <f>SUM(T201:T203)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30" t="s">
        <v>87</v>
      </c>
      <c r="AT200" s="231" t="s">
        <v>76</v>
      </c>
      <c r="AU200" s="231" t="s">
        <v>85</v>
      </c>
      <c r="AY200" s="230" t="s">
        <v>167</v>
      </c>
      <c r="BK200" s="232">
        <f>SUM(BK201:BK203)</f>
        <v>0</v>
      </c>
    </row>
    <row r="201" s="2" customFormat="1" ht="24.15" customHeight="1">
      <c r="A201" s="39"/>
      <c r="B201" s="40"/>
      <c r="C201" s="235" t="s">
        <v>987</v>
      </c>
      <c r="D201" s="235" t="s">
        <v>169</v>
      </c>
      <c r="E201" s="236" t="s">
        <v>1318</v>
      </c>
      <c r="F201" s="237" t="s">
        <v>1319</v>
      </c>
      <c r="G201" s="238" t="s">
        <v>172</v>
      </c>
      <c r="H201" s="239">
        <v>53.555</v>
      </c>
      <c r="I201" s="240"/>
      <c r="J201" s="241">
        <f>ROUND(I201*H201,2)</f>
        <v>0</v>
      </c>
      <c r="K201" s="242"/>
      <c r="L201" s="45"/>
      <c r="M201" s="243" t="s">
        <v>1</v>
      </c>
      <c r="N201" s="244" t="s">
        <v>42</v>
      </c>
      <c r="O201" s="92"/>
      <c r="P201" s="245">
        <f>O201*H201</f>
        <v>0</v>
      </c>
      <c r="Q201" s="245">
        <v>0.01136</v>
      </c>
      <c r="R201" s="245">
        <f>Q201*H201</f>
        <v>0.60838480000000006</v>
      </c>
      <c r="S201" s="245">
        <v>0</v>
      </c>
      <c r="T201" s="246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7" t="s">
        <v>251</v>
      </c>
      <c r="AT201" s="247" t="s">
        <v>169</v>
      </c>
      <c r="AU201" s="247" t="s">
        <v>87</v>
      </c>
      <c r="AY201" s="18" t="s">
        <v>167</v>
      </c>
      <c r="BE201" s="248">
        <f>IF(N201="základní",J201,0)</f>
        <v>0</v>
      </c>
      <c r="BF201" s="248">
        <f>IF(N201="snížená",J201,0)</f>
        <v>0</v>
      </c>
      <c r="BG201" s="248">
        <f>IF(N201="zákl. přenesená",J201,0)</f>
        <v>0</v>
      </c>
      <c r="BH201" s="248">
        <f>IF(N201="sníž. přenesená",J201,0)</f>
        <v>0</v>
      </c>
      <c r="BI201" s="248">
        <f>IF(N201="nulová",J201,0)</f>
        <v>0</v>
      </c>
      <c r="BJ201" s="18" t="s">
        <v>85</v>
      </c>
      <c r="BK201" s="248">
        <f>ROUND(I201*H201,2)</f>
        <v>0</v>
      </c>
      <c r="BL201" s="18" t="s">
        <v>251</v>
      </c>
      <c r="BM201" s="247" t="s">
        <v>1320</v>
      </c>
    </row>
    <row r="202" s="13" customFormat="1">
      <c r="A202" s="13"/>
      <c r="B202" s="249"/>
      <c r="C202" s="250"/>
      <c r="D202" s="251" t="s">
        <v>175</v>
      </c>
      <c r="E202" s="252" t="s">
        <v>1</v>
      </c>
      <c r="F202" s="253" t="s">
        <v>1321</v>
      </c>
      <c r="G202" s="250"/>
      <c r="H202" s="254">
        <v>53.555</v>
      </c>
      <c r="I202" s="255"/>
      <c r="J202" s="250"/>
      <c r="K202" s="250"/>
      <c r="L202" s="256"/>
      <c r="M202" s="257"/>
      <c r="N202" s="258"/>
      <c r="O202" s="258"/>
      <c r="P202" s="258"/>
      <c r="Q202" s="258"/>
      <c r="R202" s="258"/>
      <c r="S202" s="258"/>
      <c r="T202" s="25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0" t="s">
        <v>175</v>
      </c>
      <c r="AU202" s="260" t="s">
        <v>87</v>
      </c>
      <c r="AV202" s="13" t="s">
        <v>87</v>
      </c>
      <c r="AW202" s="13" t="s">
        <v>34</v>
      </c>
      <c r="AX202" s="13" t="s">
        <v>85</v>
      </c>
      <c r="AY202" s="260" t="s">
        <v>167</v>
      </c>
    </row>
    <row r="203" s="2" customFormat="1" ht="24.15" customHeight="1">
      <c r="A203" s="39"/>
      <c r="B203" s="40"/>
      <c r="C203" s="235" t="s">
        <v>991</v>
      </c>
      <c r="D203" s="235" t="s">
        <v>169</v>
      </c>
      <c r="E203" s="236" t="s">
        <v>1322</v>
      </c>
      <c r="F203" s="237" t="s">
        <v>1323</v>
      </c>
      <c r="G203" s="238" t="s">
        <v>818</v>
      </c>
      <c r="H203" s="307"/>
      <c r="I203" s="240"/>
      <c r="J203" s="241">
        <f>ROUND(I203*H203,2)</f>
        <v>0</v>
      </c>
      <c r="K203" s="242"/>
      <c r="L203" s="45"/>
      <c r="M203" s="243" t="s">
        <v>1</v>
      </c>
      <c r="N203" s="244" t="s">
        <v>42</v>
      </c>
      <c r="O203" s="92"/>
      <c r="P203" s="245">
        <f>O203*H203</f>
        <v>0</v>
      </c>
      <c r="Q203" s="245">
        <v>0</v>
      </c>
      <c r="R203" s="245">
        <f>Q203*H203</f>
        <v>0</v>
      </c>
      <c r="S203" s="245">
        <v>0</v>
      </c>
      <c r="T203" s="246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7" t="s">
        <v>251</v>
      </c>
      <c r="AT203" s="247" t="s">
        <v>169</v>
      </c>
      <c r="AU203" s="247" t="s">
        <v>87</v>
      </c>
      <c r="AY203" s="18" t="s">
        <v>167</v>
      </c>
      <c r="BE203" s="248">
        <f>IF(N203="základní",J203,0)</f>
        <v>0</v>
      </c>
      <c r="BF203" s="248">
        <f>IF(N203="snížená",J203,0)</f>
        <v>0</v>
      </c>
      <c r="BG203" s="248">
        <f>IF(N203="zákl. přenesená",J203,0)</f>
        <v>0</v>
      </c>
      <c r="BH203" s="248">
        <f>IF(N203="sníž. přenesená",J203,0)</f>
        <v>0</v>
      </c>
      <c r="BI203" s="248">
        <f>IF(N203="nulová",J203,0)</f>
        <v>0</v>
      </c>
      <c r="BJ203" s="18" t="s">
        <v>85</v>
      </c>
      <c r="BK203" s="248">
        <f>ROUND(I203*H203,2)</f>
        <v>0</v>
      </c>
      <c r="BL203" s="18" t="s">
        <v>251</v>
      </c>
      <c r="BM203" s="247" t="s">
        <v>1324</v>
      </c>
    </row>
    <row r="204" s="12" customFormat="1" ht="22.8" customHeight="1">
      <c r="A204" s="12"/>
      <c r="B204" s="219"/>
      <c r="C204" s="220"/>
      <c r="D204" s="221" t="s">
        <v>76</v>
      </c>
      <c r="E204" s="233" t="s">
        <v>1013</v>
      </c>
      <c r="F204" s="233" t="s">
        <v>1014</v>
      </c>
      <c r="G204" s="220"/>
      <c r="H204" s="220"/>
      <c r="I204" s="223"/>
      <c r="J204" s="234">
        <f>BK204</f>
        <v>0</v>
      </c>
      <c r="K204" s="220"/>
      <c r="L204" s="225"/>
      <c r="M204" s="226"/>
      <c r="N204" s="227"/>
      <c r="O204" s="227"/>
      <c r="P204" s="228">
        <f>SUM(P205:P210)</f>
        <v>0</v>
      </c>
      <c r="Q204" s="227"/>
      <c r="R204" s="228">
        <f>SUM(R205:R210)</f>
        <v>0.032399999999999998</v>
      </c>
      <c r="S204" s="227"/>
      <c r="T204" s="229">
        <f>SUM(T205:T210)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30" t="s">
        <v>87</v>
      </c>
      <c r="AT204" s="231" t="s">
        <v>76</v>
      </c>
      <c r="AU204" s="231" t="s">
        <v>85</v>
      </c>
      <c r="AY204" s="230" t="s">
        <v>167</v>
      </c>
      <c r="BK204" s="232">
        <f>SUM(BK205:BK210)</f>
        <v>0</v>
      </c>
    </row>
    <row r="205" s="2" customFormat="1" ht="24.15" customHeight="1">
      <c r="A205" s="39"/>
      <c r="B205" s="40"/>
      <c r="C205" s="235" t="s">
        <v>1166</v>
      </c>
      <c r="D205" s="235" t="s">
        <v>169</v>
      </c>
      <c r="E205" s="236" t="s">
        <v>1325</v>
      </c>
      <c r="F205" s="237" t="s">
        <v>1326</v>
      </c>
      <c r="G205" s="238" t="s">
        <v>249</v>
      </c>
      <c r="H205" s="239">
        <v>1</v>
      </c>
      <c r="I205" s="240"/>
      <c r="J205" s="241">
        <f>ROUND(I205*H205,2)</f>
        <v>0</v>
      </c>
      <c r="K205" s="242"/>
      <c r="L205" s="45"/>
      <c r="M205" s="243" t="s">
        <v>1</v>
      </c>
      <c r="N205" s="244" t="s">
        <v>42</v>
      </c>
      <c r="O205" s="92"/>
      <c r="P205" s="245">
        <f>O205*H205</f>
        <v>0</v>
      </c>
      <c r="Q205" s="245">
        <v>0</v>
      </c>
      <c r="R205" s="245">
        <f>Q205*H205</f>
        <v>0</v>
      </c>
      <c r="S205" s="245">
        <v>0</v>
      </c>
      <c r="T205" s="246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7" t="s">
        <v>251</v>
      </c>
      <c r="AT205" s="247" t="s">
        <v>169</v>
      </c>
      <c r="AU205" s="247" t="s">
        <v>87</v>
      </c>
      <c r="AY205" s="18" t="s">
        <v>167</v>
      </c>
      <c r="BE205" s="248">
        <f>IF(N205="základní",J205,0)</f>
        <v>0</v>
      </c>
      <c r="BF205" s="248">
        <f>IF(N205="snížená",J205,0)</f>
        <v>0</v>
      </c>
      <c r="BG205" s="248">
        <f>IF(N205="zákl. přenesená",J205,0)</f>
        <v>0</v>
      </c>
      <c r="BH205" s="248">
        <f>IF(N205="sníž. přenesená",J205,0)</f>
        <v>0</v>
      </c>
      <c r="BI205" s="248">
        <f>IF(N205="nulová",J205,0)</f>
        <v>0</v>
      </c>
      <c r="BJ205" s="18" t="s">
        <v>85</v>
      </c>
      <c r="BK205" s="248">
        <f>ROUND(I205*H205,2)</f>
        <v>0</v>
      </c>
      <c r="BL205" s="18" t="s">
        <v>251</v>
      </c>
      <c r="BM205" s="247" t="s">
        <v>1327</v>
      </c>
    </row>
    <row r="206" s="2" customFormat="1" ht="24.15" customHeight="1">
      <c r="A206" s="39"/>
      <c r="B206" s="40"/>
      <c r="C206" s="235" t="s">
        <v>1328</v>
      </c>
      <c r="D206" s="235" t="s">
        <v>169</v>
      </c>
      <c r="E206" s="236" t="s">
        <v>1329</v>
      </c>
      <c r="F206" s="237" t="s">
        <v>1330</v>
      </c>
      <c r="G206" s="238" t="s">
        <v>340</v>
      </c>
      <c r="H206" s="239">
        <v>3</v>
      </c>
      <c r="I206" s="240"/>
      <c r="J206" s="241">
        <f>ROUND(I206*H206,2)</f>
        <v>0</v>
      </c>
      <c r="K206" s="242"/>
      <c r="L206" s="45"/>
      <c r="M206" s="243" t="s">
        <v>1</v>
      </c>
      <c r="N206" s="244" t="s">
        <v>42</v>
      </c>
      <c r="O206" s="92"/>
      <c r="P206" s="245">
        <f>O206*H206</f>
        <v>0</v>
      </c>
      <c r="Q206" s="245">
        <v>0</v>
      </c>
      <c r="R206" s="245">
        <f>Q206*H206</f>
        <v>0</v>
      </c>
      <c r="S206" s="245">
        <v>0</v>
      </c>
      <c r="T206" s="246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7" t="s">
        <v>251</v>
      </c>
      <c r="AT206" s="247" t="s">
        <v>169</v>
      </c>
      <c r="AU206" s="247" t="s">
        <v>87</v>
      </c>
      <c r="AY206" s="18" t="s">
        <v>167</v>
      </c>
      <c r="BE206" s="248">
        <f>IF(N206="základní",J206,0)</f>
        <v>0</v>
      </c>
      <c r="BF206" s="248">
        <f>IF(N206="snížená",J206,0)</f>
        <v>0</v>
      </c>
      <c r="BG206" s="248">
        <f>IF(N206="zákl. přenesená",J206,0)</f>
        <v>0</v>
      </c>
      <c r="BH206" s="248">
        <f>IF(N206="sníž. přenesená",J206,0)</f>
        <v>0</v>
      </c>
      <c r="BI206" s="248">
        <f>IF(N206="nulová",J206,0)</f>
        <v>0</v>
      </c>
      <c r="BJ206" s="18" t="s">
        <v>85</v>
      </c>
      <c r="BK206" s="248">
        <f>ROUND(I206*H206,2)</f>
        <v>0</v>
      </c>
      <c r="BL206" s="18" t="s">
        <v>251</v>
      </c>
      <c r="BM206" s="247" t="s">
        <v>1331</v>
      </c>
    </row>
    <row r="207" s="2" customFormat="1" ht="21.75" customHeight="1">
      <c r="A207" s="39"/>
      <c r="B207" s="40"/>
      <c r="C207" s="235" t="s">
        <v>1332</v>
      </c>
      <c r="D207" s="235" t="s">
        <v>169</v>
      </c>
      <c r="E207" s="236" t="s">
        <v>1333</v>
      </c>
      <c r="F207" s="237" t="s">
        <v>1334</v>
      </c>
      <c r="G207" s="238" t="s">
        <v>340</v>
      </c>
      <c r="H207" s="239">
        <v>1</v>
      </c>
      <c r="I207" s="240"/>
      <c r="J207" s="241">
        <f>ROUND(I207*H207,2)</f>
        <v>0</v>
      </c>
      <c r="K207" s="242"/>
      <c r="L207" s="45"/>
      <c r="M207" s="243" t="s">
        <v>1</v>
      </c>
      <c r="N207" s="244" t="s">
        <v>42</v>
      </c>
      <c r="O207" s="92"/>
      <c r="P207" s="245">
        <f>O207*H207</f>
        <v>0</v>
      </c>
      <c r="Q207" s="245">
        <v>0</v>
      </c>
      <c r="R207" s="245">
        <f>Q207*H207</f>
        <v>0</v>
      </c>
      <c r="S207" s="245">
        <v>0</v>
      </c>
      <c r="T207" s="246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7" t="s">
        <v>251</v>
      </c>
      <c r="AT207" s="247" t="s">
        <v>169</v>
      </c>
      <c r="AU207" s="247" t="s">
        <v>87</v>
      </c>
      <c r="AY207" s="18" t="s">
        <v>167</v>
      </c>
      <c r="BE207" s="248">
        <f>IF(N207="základní",J207,0)</f>
        <v>0</v>
      </c>
      <c r="BF207" s="248">
        <f>IF(N207="snížená",J207,0)</f>
        <v>0</v>
      </c>
      <c r="BG207" s="248">
        <f>IF(N207="zákl. přenesená",J207,0)</f>
        <v>0</v>
      </c>
      <c r="BH207" s="248">
        <f>IF(N207="sníž. přenesená",J207,0)</f>
        <v>0</v>
      </c>
      <c r="BI207" s="248">
        <f>IF(N207="nulová",J207,0)</f>
        <v>0</v>
      </c>
      <c r="BJ207" s="18" t="s">
        <v>85</v>
      </c>
      <c r="BK207" s="248">
        <f>ROUND(I207*H207,2)</f>
        <v>0</v>
      </c>
      <c r="BL207" s="18" t="s">
        <v>251</v>
      </c>
      <c r="BM207" s="247" t="s">
        <v>1335</v>
      </c>
    </row>
    <row r="208" s="2" customFormat="1" ht="16.5" customHeight="1">
      <c r="A208" s="39"/>
      <c r="B208" s="40"/>
      <c r="C208" s="235" t="s">
        <v>1336</v>
      </c>
      <c r="D208" s="235" t="s">
        <v>169</v>
      </c>
      <c r="E208" s="236" t="s">
        <v>1337</v>
      </c>
      <c r="F208" s="237" t="s">
        <v>1338</v>
      </c>
      <c r="G208" s="238" t="s">
        <v>340</v>
      </c>
      <c r="H208" s="239">
        <v>4</v>
      </c>
      <c r="I208" s="240"/>
      <c r="J208" s="241">
        <f>ROUND(I208*H208,2)</f>
        <v>0</v>
      </c>
      <c r="K208" s="242"/>
      <c r="L208" s="45"/>
      <c r="M208" s="243" t="s">
        <v>1</v>
      </c>
      <c r="N208" s="244" t="s">
        <v>42</v>
      </c>
      <c r="O208" s="92"/>
      <c r="P208" s="245">
        <f>O208*H208</f>
        <v>0</v>
      </c>
      <c r="Q208" s="245">
        <v>0</v>
      </c>
      <c r="R208" s="245">
        <f>Q208*H208</f>
        <v>0</v>
      </c>
      <c r="S208" s="245">
        <v>0</v>
      </c>
      <c r="T208" s="246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7" t="s">
        <v>251</v>
      </c>
      <c r="AT208" s="247" t="s">
        <v>169</v>
      </c>
      <c r="AU208" s="247" t="s">
        <v>87</v>
      </c>
      <c r="AY208" s="18" t="s">
        <v>167</v>
      </c>
      <c r="BE208" s="248">
        <f>IF(N208="základní",J208,0)</f>
        <v>0</v>
      </c>
      <c r="BF208" s="248">
        <f>IF(N208="snížená",J208,0)</f>
        <v>0</v>
      </c>
      <c r="BG208" s="248">
        <f>IF(N208="zákl. přenesená",J208,0)</f>
        <v>0</v>
      </c>
      <c r="BH208" s="248">
        <f>IF(N208="sníž. přenesená",J208,0)</f>
        <v>0</v>
      </c>
      <c r="BI208" s="248">
        <f>IF(N208="nulová",J208,0)</f>
        <v>0</v>
      </c>
      <c r="BJ208" s="18" t="s">
        <v>85</v>
      </c>
      <c r="BK208" s="248">
        <f>ROUND(I208*H208,2)</f>
        <v>0</v>
      </c>
      <c r="BL208" s="18" t="s">
        <v>251</v>
      </c>
      <c r="BM208" s="247" t="s">
        <v>1339</v>
      </c>
    </row>
    <row r="209" s="2" customFormat="1" ht="62.7" customHeight="1">
      <c r="A209" s="39"/>
      <c r="B209" s="40"/>
      <c r="C209" s="272" t="s">
        <v>1340</v>
      </c>
      <c r="D209" s="272" t="s">
        <v>211</v>
      </c>
      <c r="E209" s="273" t="s">
        <v>1341</v>
      </c>
      <c r="F209" s="274" t="s">
        <v>1342</v>
      </c>
      <c r="G209" s="275" t="s">
        <v>340</v>
      </c>
      <c r="H209" s="276">
        <v>4</v>
      </c>
      <c r="I209" s="277"/>
      <c r="J209" s="278">
        <f>ROUND(I209*H209,2)</f>
        <v>0</v>
      </c>
      <c r="K209" s="279"/>
      <c r="L209" s="280"/>
      <c r="M209" s="281" t="s">
        <v>1</v>
      </c>
      <c r="N209" s="282" t="s">
        <v>42</v>
      </c>
      <c r="O209" s="92"/>
      <c r="P209" s="245">
        <f>O209*H209</f>
        <v>0</v>
      </c>
      <c r="Q209" s="245">
        <v>0.0080999999999999996</v>
      </c>
      <c r="R209" s="245">
        <f>Q209*H209</f>
        <v>0.032399999999999998</v>
      </c>
      <c r="S209" s="245">
        <v>0</v>
      </c>
      <c r="T209" s="246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7" t="s">
        <v>346</v>
      </c>
      <c r="AT209" s="247" t="s">
        <v>211</v>
      </c>
      <c r="AU209" s="247" t="s">
        <v>87</v>
      </c>
      <c r="AY209" s="18" t="s">
        <v>167</v>
      </c>
      <c r="BE209" s="248">
        <f>IF(N209="základní",J209,0)</f>
        <v>0</v>
      </c>
      <c r="BF209" s="248">
        <f>IF(N209="snížená",J209,0)</f>
        <v>0</v>
      </c>
      <c r="BG209" s="248">
        <f>IF(N209="zákl. přenesená",J209,0)</f>
        <v>0</v>
      </c>
      <c r="BH209" s="248">
        <f>IF(N209="sníž. přenesená",J209,0)</f>
        <v>0</v>
      </c>
      <c r="BI209" s="248">
        <f>IF(N209="nulová",J209,0)</f>
        <v>0</v>
      </c>
      <c r="BJ209" s="18" t="s">
        <v>85</v>
      </c>
      <c r="BK209" s="248">
        <f>ROUND(I209*H209,2)</f>
        <v>0</v>
      </c>
      <c r="BL209" s="18" t="s">
        <v>251</v>
      </c>
      <c r="BM209" s="247" t="s">
        <v>1343</v>
      </c>
    </row>
    <row r="210" s="2" customFormat="1" ht="24.15" customHeight="1">
      <c r="A210" s="39"/>
      <c r="B210" s="40"/>
      <c r="C210" s="235" t="s">
        <v>1344</v>
      </c>
      <c r="D210" s="235" t="s">
        <v>169</v>
      </c>
      <c r="E210" s="236" t="s">
        <v>1026</v>
      </c>
      <c r="F210" s="237" t="s">
        <v>1027</v>
      </c>
      <c r="G210" s="238" t="s">
        <v>818</v>
      </c>
      <c r="H210" s="307"/>
      <c r="I210" s="240"/>
      <c r="J210" s="241">
        <f>ROUND(I210*H210,2)</f>
        <v>0</v>
      </c>
      <c r="K210" s="242"/>
      <c r="L210" s="45"/>
      <c r="M210" s="308" t="s">
        <v>1</v>
      </c>
      <c r="N210" s="309" t="s">
        <v>42</v>
      </c>
      <c r="O210" s="310"/>
      <c r="P210" s="311">
        <f>O210*H210</f>
        <v>0</v>
      </c>
      <c r="Q210" s="311">
        <v>0</v>
      </c>
      <c r="R210" s="311">
        <f>Q210*H210</f>
        <v>0</v>
      </c>
      <c r="S210" s="311">
        <v>0</v>
      </c>
      <c r="T210" s="312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7" t="s">
        <v>251</v>
      </c>
      <c r="AT210" s="247" t="s">
        <v>169</v>
      </c>
      <c r="AU210" s="247" t="s">
        <v>87</v>
      </c>
      <c r="AY210" s="18" t="s">
        <v>167</v>
      </c>
      <c r="BE210" s="248">
        <f>IF(N210="základní",J210,0)</f>
        <v>0</v>
      </c>
      <c r="BF210" s="248">
        <f>IF(N210="snížená",J210,0)</f>
        <v>0</v>
      </c>
      <c r="BG210" s="248">
        <f>IF(N210="zákl. přenesená",J210,0)</f>
        <v>0</v>
      </c>
      <c r="BH210" s="248">
        <f>IF(N210="sníž. přenesená",J210,0)</f>
        <v>0</v>
      </c>
      <c r="BI210" s="248">
        <f>IF(N210="nulová",J210,0)</f>
        <v>0</v>
      </c>
      <c r="BJ210" s="18" t="s">
        <v>85</v>
      </c>
      <c r="BK210" s="248">
        <f>ROUND(I210*H210,2)</f>
        <v>0</v>
      </c>
      <c r="BL210" s="18" t="s">
        <v>251</v>
      </c>
      <c r="BM210" s="247" t="s">
        <v>1028</v>
      </c>
    </row>
    <row r="211" s="2" customFormat="1" ht="6.96" customHeight="1">
      <c r="A211" s="39"/>
      <c r="B211" s="67"/>
      <c r="C211" s="68"/>
      <c r="D211" s="68"/>
      <c r="E211" s="68"/>
      <c r="F211" s="68"/>
      <c r="G211" s="68"/>
      <c r="H211" s="68"/>
      <c r="I211" s="68"/>
      <c r="J211" s="68"/>
      <c r="K211" s="68"/>
      <c r="L211" s="45"/>
      <c r="M211" s="39"/>
      <c r="O211" s="39"/>
      <c r="P211" s="39"/>
      <c r="Q211" s="39"/>
      <c r="R211" s="39"/>
      <c r="S211" s="39"/>
      <c r="T211" s="39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</row>
  </sheetData>
  <sheetProtection sheet="1" autoFilter="0" formatColumns="0" formatRows="0" objects="1" scenarios="1" spinCount="100000" saltValue="5AlFczCi+rOuPvFnWurXnFGWodo8c2r/pTr8oJwc9RmTWvT/W309657uUVxEn6Lij2xspvKdvMd7oDLc0WwPBg==" hashValue="gkeow9gOURN/cwqcS33ZASqW8yzXAzEHPUhmnuUmaf6yE880ZujfA8FDGVLE3Je+DG4qhDXCdTU1Ljg9Ayxd2g==" algorithmName="SHA-512" password="CC35"/>
  <autoFilter ref="C135:K210"/>
  <mergeCells count="14">
    <mergeCell ref="E7:H7"/>
    <mergeCell ref="E9:H9"/>
    <mergeCell ref="E18:H18"/>
    <mergeCell ref="E27:H27"/>
    <mergeCell ref="E85:H85"/>
    <mergeCell ref="E87:H87"/>
    <mergeCell ref="D110:F110"/>
    <mergeCell ref="D111:F111"/>
    <mergeCell ref="D112:F112"/>
    <mergeCell ref="D113:F113"/>
    <mergeCell ref="D114:F114"/>
    <mergeCell ref="E126:H126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s="1" customFormat="1" ht="24.96" customHeight="1">
      <c r="B4" s="21"/>
      <c r="D4" s="139" t="s">
        <v>109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Nástavba budovy MŠ a SPC Demlova 28, Jihlava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1345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2. 5. 2024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28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28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144" t="s">
        <v>112</v>
      </c>
      <c r="E30" s="39"/>
      <c r="F30" s="39"/>
      <c r="G30" s="39"/>
      <c r="H30" s="39"/>
      <c r="I30" s="39"/>
      <c r="J30" s="151">
        <f>J96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52" t="s">
        <v>113</v>
      </c>
      <c r="E31" s="39"/>
      <c r="F31" s="39"/>
      <c r="G31" s="39"/>
      <c r="H31" s="39"/>
      <c r="I31" s="39"/>
      <c r="J31" s="151">
        <f>J109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37</v>
      </c>
      <c r="E32" s="39"/>
      <c r="F32" s="39"/>
      <c r="G32" s="39"/>
      <c r="H32" s="39"/>
      <c r="I32" s="39"/>
      <c r="J32" s="154">
        <f>ROUND(J30 + J31,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0"/>
      <c r="E33" s="150"/>
      <c r="F33" s="150"/>
      <c r="G33" s="150"/>
      <c r="H33" s="150"/>
      <c r="I33" s="150"/>
      <c r="J33" s="150"/>
      <c r="K33" s="15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39</v>
      </c>
      <c r="G34" s="39"/>
      <c r="H34" s="39"/>
      <c r="I34" s="155" t="s">
        <v>38</v>
      </c>
      <c r="J34" s="155" t="s">
        <v>40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41</v>
      </c>
      <c r="E35" s="141" t="s">
        <v>42</v>
      </c>
      <c r="F35" s="157">
        <f>ROUND((SUM(BE109:BE116) + SUM(BE136:BE248)),  2)</f>
        <v>0</v>
      </c>
      <c r="G35" s="39"/>
      <c r="H35" s="39"/>
      <c r="I35" s="158">
        <v>0.20999999999999999</v>
      </c>
      <c r="J35" s="157">
        <f>ROUND(((SUM(BE109:BE116) + SUM(BE136:BE248))*I35),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1" t="s">
        <v>43</v>
      </c>
      <c r="F36" s="157">
        <f>ROUND((SUM(BF109:BF116) + SUM(BF136:BF248)),  2)</f>
        <v>0</v>
      </c>
      <c r="G36" s="39"/>
      <c r="H36" s="39"/>
      <c r="I36" s="158">
        <v>0.12</v>
      </c>
      <c r="J36" s="157">
        <f>ROUND(((SUM(BF109:BF116) + SUM(BF136:BF248))*I36),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44</v>
      </c>
      <c r="F37" s="157">
        <f>ROUND((SUM(BG109:BG116) + SUM(BG136:BG248)),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1" t="s">
        <v>45</v>
      </c>
      <c r="F38" s="157">
        <f>ROUND((SUM(BH109:BH116) + SUM(BH136:BH248)),  2)</f>
        <v>0</v>
      </c>
      <c r="G38" s="39"/>
      <c r="H38" s="39"/>
      <c r="I38" s="158">
        <v>0.12</v>
      </c>
      <c r="J38" s="157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1" t="s">
        <v>46</v>
      </c>
      <c r="F39" s="157">
        <f>ROUND((SUM(BI109:BI116) + SUM(BI136:BI248)),  2)</f>
        <v>0</v>
      </c>
      <c r="G39" s="39"/>
      <c r="H39" s="39"/>
      <c r="I39" s="158">
        <v>0</v>
      </c>
      <c r="J39" s="157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47</v>
      </c>
      <c r="E41" s="161"/>
      <c r="F41" s="161"/>
      <c r="G41" s="162" t="s">
        <v>48</v>
      </c>
      <c r="H41" s="163" t="s">
        <v>49</v>
      </c>
      <c r="I41" s="161"/>
      <c r="J41" s="164">
        <f>SUM(J32:J39)</f>
        <v>0</v>
      </c>
      <c r="K41" s="165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6" t="s">
        <v>50</v>
      </c>
      <c r="E50" s="167"/>
      <c r="F50" s="167"/>
      <c r="G50" s="166" t="s">
        <v>51</v>
      </c>
      <c r="H50" s="167"/>
      <c r="I50" s="167"/>
      <c r="J50" s="167"/>
      <c r="K50" s="167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8" t="s">
        <v>52</v>
      </c>
      <c r="E61" s="169"/>
      <c r="F61" s="170" t="s">
        <v>53</v>
      </c>
      <c r="G61" s="168" t="s">
        <v>52</v>
      </c>
      <c r="H61" s="169"/>
      <c r="I61" s="169"/>
      <c r="J61" s="171" t="s">
        <v>53</v>
      </c>
      <c r="K61" s="169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6" t="s">
        <v>54</v>
      </c>
      <c r="E65" s="172"/>
      <c r="F65" s="172"/>
      <c r="G65" s="166" t="s">
        <v>55</v>
      </c>
      <c r="H65" s="172"/>
      <c r="I65" s="172"/>
      <c r="J65" s="172"/>
      <c r="K65" s="17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8" t="s">
        <v>52</v>
      </c>
      <c r="E76" s="169"/>
      <c r="F76" s="170" t="s">
        <v>53</v>
      </c>
      <c r="G76" s="168" t="s">
        <v>52</v>
      </c>
      <c r="H76" s="169"/>
      <c r="I76" s="169"/>
      <c r="J76" s="171" t="s">
        <v>53</v>
      </c>
      <c r="K76" s="169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7" t="str">
        <f>E7</f>
        <v>Nástavba budovy MŠ a SPC Demlova 28, Jihlava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02 - Zdravotně technické instalace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k. ú. Jihlava</v>
      </c>
      <c r="G89" s="41"/>
      <c r="H89" s="41"/>
      <c r="I89" s="33" t="s">
        <v>22</v>
      </c>
      <c r="J89" s="80" t="str">
        <f>IF(J12="","",J12)</f>
        <v>2. 5. 2024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Statutární město Jihlava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8" t="s">
        <v>115</v>
      </c>
      <c r="D94" s="179"/>
      <c r="E94" s="179"/>
      <c r="F94" s="179"/>
      <c r="G94" s="179"/>
      <c r="H94" s="179"/>
      <c r="I94" s="179"/>
      <c r="J94" s="180" t="s">
        <v>116</v>
      </c>
      <c r="K94" s="179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1" t="s">
        <v>117</v>
      </c>
      <c r="D96" s="41"/>
      <c r="E96" s="41"/>
      <c r="F96" s="41"/>
      <c r="G96" s="41"/>
      <c r="H96" s="41"/>
      <c r="I96" s="41"/>
      <c r="J96" s="111">
        <f>J136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118</v>
      </c>
    </row>
    <row r="97" s="9" customFormat="1" ht="24.96" customHeight="1">
      <c r="A97" s="9"/>
      <c r="B97" s="182"/>
      <c r="C97" s="183"/>
      <c r="D97" s="184" t="s">
        <v>119</v>
      </c>
      <c r="E97" s="185"/>
      <c r="F97" s="185"/>
      <c r="G97" s="185"/>
      <c r="H97" s="185"/>
      <c r="I97" s="185"/>
      <c r="J97" s="186">
        <f>J137</f>
        <v>0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8"/>
      <c r="C98" s="189"/>
      <c r="D98" s="190" t="s">
        <v>120</v>
      </c>
      <c r="E98" s="191"/>
      <c r="F98" s="191"/>
      <c r="G98" s="191"/>
      <c r="H98" s="191"/>
      <c r="I98" s="191"/>
      <c r="J98" s="192">
        <f>J138</f>
        <v>0</v>
      </c>
      <c r="K98" s="189"/>
      <c r="L98" s="19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8"/>
      <c r="C99" s="189"/>
      <c r="D99" s="190" t="s">
        <v>123</v>
      </c>
      <c r="E99" s="191"/>
      <c r="F99" s="191"/>
      <c r="G99" s="191"/>
      <c r="H99" s="191"/>
      <c r="I99" s="191"/>
      <c r="J99" s="192">
        <f>J159</f>
        <v>0</v>
      </c>
      <c r="K99" s="189"/>
      <c r="L99" s="19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8"/>
      <c r="C100" s="189"/>
      <c r="D100" s="190" t="s">
        <v>1346</v>
      </c>
      <c r="E100" s="191"/>
      <c r="F100" s="191"/>
      <c r="G100" s="191"/>
      <c r="H100" s="191"/>
      <c r="I100" s="191"/>
      <c r="J100" s="192">
        <f>J163</f>
        <v>0</v>
      </c>
      <c r="K100" s="189"/>
      <c r="L100" s="19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2"/>
      <c r="C101" s="183"/>
      <c r="D101" s="184" t="s">
        <v>128</v>
      </c>
      <c r="E101" s="185"/>
      <c r="F101" s="185"/>
      <c r="G101" s="185"/>
      <c r="H101" s="185"/>
      <c r="I101" s="185"/>
      <c r="J101" s="186">
        <f>J165</f>
        <v>0</v>
      </c>
      <c r="K101" s="183"/>
      <c r="L101" s="187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8"/>
      <c r="C102" s="189"/>
      <c r="D102" s="190" t="s">
        <v>131</v>
      </c>
      <c r="E102" s="191"/>
      <c r="F102" s="191"/>
      <c r="G102" s="191"/>
      <c r="H102" s="191"/>
      <c r="I102" s="191"/>
      <c r="J102" s="192">
        <f>J166</f>
        <v>0</v>
      </c>
      <c r="K102" s="189"/>
      <c r="L102" s="19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8"/>
      <c r="C103" s="189"/>
      <c r="D103" s="190" t="s">
        <v>1230</v>
      </c>
      <c r="E103" s="191"/>
      <c r="F103" s="191"/>
      <c r="G103" s="191"/>
      <c r="H103" s="191"/>
      <c r="I103" s="191"/>
      <c r="J103" s="192">
        <f>J179</f>
        <v>0</v>
      </c>
      <c r="K103" s="189"/>
      <c r="L103" s="19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8"/>
      <c r="C104" s="189"/>
      <c r="D104" s="190" t="s">
        <v>1347</v>
      </c>
      <c r="E104" s="191"/>
      <c r="F104" s="191"/>
      <c r="G104" s="191"/>
      <c r="H104" s="191"/>
      <c r="I104" s="191"/>
      <c r="J104" s="192">
        <f>J200</f>
        <v>0</v>
      </c>
      <c r="K104" s="189"/>
      <c r="L104" s="19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8"/>
      <c r="C105" s="189"/>
      <c r="D105" s="190" t="s">
        <v>1348</v>
      </c>
      <c r="E105" s="191"/>
      <c r="F105" s="191"/>
      <c r="G105" s="191"/>
      <c r="H105" s="191"/>
      <c r="I105" s="191"/>
      <c r="J105" s="192">
        <f>J223</f>
        <v>0</v>
      </c>
      <c r="K105" s="189"/>
      <c r="L105" s="19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8"/>
      <c r="C106" s="189"/>
      <c r="D106" s="190" t="s">
        <v>1349</v>
      </c>
      <c r="E106" s="191"/>
      <c r="F106" s="191"/>
      <c r="G106" s="191"/>
      <c r="H106" s="191"/>
      <c r="I106" s="191"/>
      <c r="J106" s="192">
        <f>J242</f>
        <v>0</v>
      </c>
      <c r="K106" s="189"/>
      <c r="L106" s="19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9.28" customHeight="1">
      <c r="A109" s="39"/>
      <c r="B109" s="40"/>
      <c r="C109" s="181" t="s">
        <v>142</v>
      </c>
      <c r="D109" s="41"/>
      <c r="E109" s="41"/>
      <c r="F109" s="41"/>
      <c r="G109" s="41"/>
      <c r="H109" s="41"/>
      <c r="I109" s="41"/>
      <c r="J109" s="194">
        <f>ROUND(J110 + J111 + J112 + J113 + J114 + J115,2)</f>
        <v>0</v>
      </c>
      <c r="K109" s="41"/>
      <c r="L109" s="64"/>
      <c r="N109" s="195" t="s">
        <v>41</v>
      </c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8" customHeight="1">
      <c r="A110" s="39"/>
      <c r="B110" s="40"/>
      <c r="C110" s="41"/>
      <c r="D110" s="196" t="s">
        <v>143</v>
      </c>
      <c r="E110" s="197"/>
      <c r="F110" s="197"/>
      <c r="G110" s="41"/>
      <c r="H110" s="41"/>
      <c r="I110" s="41"/>
      <c r="J110" s="198">
        <v>0</v>
      </c>
      <c r="K110" s="41"/>
      <c r="L110" s="199"/>
      <c r="M110" s="200"/>
      <c r="N110" s="201" t="s">
        <v>42</v>
      </c>
      <c r="O110" s="200"/>
      <c r="P110" s="200"/>
      <c r="Q110" s="200"/>
      <c r="R110" s="200"/>
      <c r="S110" s="202"/>
      <c r="T110" s="202"/>
      <c r="U110" s="202"/>
      <c r="V110" s="202"/>
      <c r="W110" s="202"/>
      <c r="X110" s="202"/>
      <c r="Y110" s="202"/>
      <c r="Z110" s="202"/>
      <c r="AA110" s="202"/>
      <c r="AB110" s="202"/>
      <c r="AC110" s="202"/>
      <c r="AD110" s="202"/>
      <c r="AE110" s="202"/>
      <c r="AF110" s="200"/>
      <c r="AG110" s="200"/>
      <c r="AH110" s="200"/>
      <c r="AI110" s="200"/>
      <c r="AJ110" s="200"/>
      <c r="AK110" s="200"/>
      <c r="AL110" s="200"/>
      <c r="AM110" s="200"/>
      <c r="AN110" s="200"/>
      <c r="AO110" s="200"/>
      <c r="AP110" s="200"/>
      <c r="AQ110" s="200"/>
      <c r="AR110" s="200"/>
      <c r="AS110" s="200"/>
      <c r="AT110" s="200"/>
      <c r="AU110" s="200"/>
      <c r="AV110" s="200"/>
      <c r="AW110" s="200"/>
      <c r="AX110" s="200"/>
      <c r="AY110" s="203" t="s">
        <v>144</v>
      </c>
      <c r="AZ110" s="200"/>
      <c r="BA110" s="200"/>
      <c r="BB110" s="200"/>
      <c r="BC110" s="200"/>
      <c r="BD110" s="200"/>
      <c r="BE110" s="204">
        <f>IF(N110="základní",J110,0)</f>
        <v>0</v>
      </c>
      <c r="BF110" s="204">
        <f>IF(N110="snížená",J110,0)</f>
        <v>0</v>
      </c>
      <c r="BG110" s="204">
        <f>IF(N110="zákl. přenesená",J110,0)</f>
        <v>0</v>
      </c>
      <c r="BH110" s="204">
        <f>IF(N110="sníž. přenesená",J110,0)</f>
        <v>0</v>
      </c>
      <c r="BI110" s="204">
        <f>IF(N110="nulová",J110,0)</f>
        <v>0</v>
      </c>
      <c r="BJ110" s="203" t="s">
        <v>85</v>
      </c>
      <c r="BK110" s="200"/>
      <c r="BL110" s="200"/>
      <c r="BM110" s="200"/>
    </row>
    <row r="111" s="2" customFormat="1" ht="18" customHeight="1">
      <c r="A111" s="39"/>
      <c r="B111" s="40"/>
      <c r="C111" s="41"/>
      <c r="D111" s="196" t="s">
        <v>145</v>
      </c>
      <c r="E111" s="197"/>
      <c r="F111" s="197"/>
      <c r="G111" s="41"/>
      <c r="H111" s="41"/>
      <c r="I111" s="41"/>
      <c r="J111" s="198">
        <v>0</v>
      </c>
      <c r="K111" s="41"/>
      <c r="L111" s="199"/>
      <c r="M111" s="200"/>
      <c r="N111" s="201" t="s">
        <v>42</v>
      </c>
      <c r="O111" s="200"/>
      <c r="P111" s="200"/>
      <c r="Q111" s="200"/>
      <c r="R111" s="200"/>
      <c r="S111" s="202"/>
      <c r="T111" s="202"/>
      <c r="U111" s="202"/>
      <c r="V111" s="202"/>
      <c r="W111" s="202"/>
      <c r="X111" s="202"/>
      <c r="Y111" s="202"/>
      <c r="Z111" s="202"/>
      <c r="AA111" s="202"/>
      <c r="AB111" s="202"/>
      <c r="AC111" s="202"/>
      <c r="AD111" s="202"/>
      <c r="AE111" s="202"/>
      <c r="AF111" s="200"/>
      <c r="AG111" s="200"/>
      <c r="AH111" s="200"/>
      <c r="AI111" s="200"/>
      <c r="AJ111" s="200"/>
      <c r="AK111" s="200"/>
      <c r="AL111" s="200"/>
      <c r="AM111" s="200"/>
      <c r="AN111" s="200"/>
      <c r="AO111" s="200"/>
      <c r="AP111" s="200"/>
      <c r="AQ111" s="200"/>
      <c r="AR111" s="200"/>
      <c r="AS111" s="200"/>
      <c r="AT111" s="200"/>
      <c r="AU111" s="200"/>
      <c r="AV111" s="200"/>
      <c r="AW111" s="200"/>
      <c r="AX111" s="200"/>
      <c r="AY111" s="203" t="s">
        <v>144</v>
      </c>
      <c r="AZ111" s="200"/>
      <c r="BA111" s="200"/>
      <c r="BB111" s="200"/>
      <c r="BC111" s="200"/>
      <c r="BD111" s="200"/>
      <c r="BE111" s="204">
        <f>IF(N111="základní",J111,0)</f>
        <v>0</v>
      </c>
      <c r="BF111" s="204">
        <f>IF(N111="snížená",J111,0)</f>
        <v>0</v>
      </c>
      <c r="BG111" s="204">
        <f>IF(N111="zákl. přenesená",J111,0)</f>
        <v>0</v>
      </c>
      <c r="BH111" s="204">
        <f>IF(N111="sníž. přenesená",J111,0)</f>
        <v>0</v>
      </c>
      <c r="BI111" s="204">
        <f>IF(N111="nulová",J111,0)</f>
        <v>0</v>
      </c>
      <c r="BJ111" s="203" t="s">
        <v>85</v>
      </c>
      <c r="BK111" s="200"/>
      <c r="BL111" s="200"/>
      <c r="BM111" s="200"/>
    </row>
    <row r="112" s="2" customFormat="1" ht="18" customHeight="1">
      <c r="A112" s="39"/>
      <c r="B112" s="40"/>
      <c r="C112" s="41"/>
      <c r="D112" s="196" t="s">
        <v>146</v>
      </c>
      <c r="E112" s="197"/>
      <c r="F112" s="197"/>
      <c r="G112" s="41"/>
      <c r="H112" s="41"/>
      <c r="I112" s="41"/>
      <c r="J112" s="198">
        <v>0</v>
      </c>
      <c r="K112" s="41"/>
      <c r="L112" s="199"/>
      <c r="M112" s="200"/>
      <c r="N112" s="201" t="s">
        <v>42</v>
      </c>
      <c r="O112" s="200"/>
      <c r="P112" s="200"/>
      <c r="Q112" s="200"/>
      <c r="R112" s="200"/>
      <c r="S112" s="202"/>
      <c r="T112" s="202"/>
      <c r="U112" s="202"/>
      <c r="V112" s="202"/>
      <c r="W112" s="202"/>
      <c r="X112" s="202"/>
      <c r="Y112" s="202"/>
      <c r="Z112" s="202"/>
      <c r="AA112" s="202"/>
      <c r="AB112" s="202"/>
      <c r="AC112" s="202"/>
      <c r="AD112" s="202"/>
      <c r="AE112" s="202"/>
      <c r="AF112" s="200"/>
      <c r="AG112" s="200"/>
      <c r="AH112" s="200"/>
      <c r="AI112" s="200"/>
      <c r="AJ112" s="200"/>
      <c r="AK112" s="200"/>
      <c r="AL112" s="200"/>
      <c r="AM112" s="200"/>
      <c r="AN112" s="200"/>
      <c r="AO112" s="200"/>
      <c r="AP112" s="200"/>
      <c r="AQ112" s="200"/>
      <c r="AR112" s="200"/>
      <c r="AS112" s="200"/>
      <c r="AT112" s="200"/>
      <c r="AU112" s="200"/>
      <c r="AV112" s="200"/>
      <c r="AW112" s="200"/>
      <c r="AX112" s="200"/>
      <c r="AY112" s="203" t="s">
        <v>144</v>
      </c>
      <c r="AZ112" s="200"/>
      <c r="BA112" s="200"/>
      <c r="BB112" s="200"/>
      <c r="BC112" s="200"/>
      <c r="BD112" s="200"/>
      <c r="BE112" s="204">
        <f>IF(N112="základní",J112,0)</f>
        <v>0</v>
      </c>
      <c r="BF112" s="204">
        <f>IF(N112="snížená",J112,0)</f>
        <v>0</v>
      </c>
      <c r="BG112" s="204">
        <f>IF(N112="zákl. přenesená",J112,0)</f>
        <v>0</v>
      </c>
      <c r="BH112" s="204">
        <f>IF(N112="sníž. přenesená",J112,0)</f>
        <v>0</v>
      </c>
      <c r="BI112" s="204">
        <f>IF(N112="nulová",J112,0)</f>
        <v>0</v>
      </c>
      <c r="BJ112" s="203" t="s">
        <v>85</v>
      </c>
      <c r="BK112" s="200"/>
      <c r="BL112" s="200"/>
      <c r="BM112" s="200"/>
    </row>
    <row r="113" s="2" customFormat="1" ht="18" customHeight="1">
      <c r="A113" s="39"/>
      <c r="B113" s="40"/>
      <c r="C113" s="41"/>
      <c r="D113" s="196" t="s">
        <v>147</v>
      </c>
      <c r="E113" s="197"/>
      <c r="F113" s="197"/>
      <c r="G113" s="41"/>
      <c r="H113" s="41"/>
      <c r="I113" s="41"/>
      <c r="J113" s="198">
        <v>0</v>
      </c>
      <c r="K113" s="41"/>
      <c r="L113" s="199"/>
      <c r="M113" s="200"/>
      <c r="N113" s="201" t="s">
        <v>42</v>
      </c>
      <c r="O113" s="200"/>
      <c r="P113" s="200"/>
      <c r="Q113" s="200"/>
      <c r="R113" s="200"/>
      <c r="S113" s="202"/>
      <c r="T113" s="202"/>
      <c r="U113" s="202"/>
      <c r="V113" s="202"/>
      <c r="W113" s="202"/>
      <c r="X113" s="202"/>
      <c r="Y113" s="202"/>
      <c r="Z113" s="202"/>
      <c r="AA113" s="202"/>
      <c r="AB113" s="202"/>
      <c r="AC113" s="202"/>
      <c r="AD113" s="202"/>
      <c r="AE113" s="202"/>
      <c r="AF113" s="200"/>
      <c r="AG113" s="200"/>
      <c r="AH113" s="200"/>
      <c r="AI113" s="200"/>
      <c r="AJ113" s="200"/>
      <c r="AK113" s="200"/>
      <c r="AL113" s="200"/>
      <c r="AM113" s="200"/>
      <c r="AN113" s="200"/>
      <c r="AO113" s="200"/>
      <c r="AP113" s="200"/>
      <c r="AQ113" s="200"/>
      <c r="AR113" s="200"/>
      <c r="AS113" s="200"/>
      <c r="AT113" s="200"/>
      <c r="AU113" s="200"/>
      <c r="AV113" s="200"/>
      <c r="AW113" s="200"/>
      <c r="AX113" s="200"/>
      <c r="AY113" s="203" t="s">
        <v>144</v>
      </c>
      <c r="AZ113" s="200"/>
      <c r="BA113" s="200"/>
      <c r="BB113" s="200"/>
      <c r="BC113" s="200"/>
      <c r="BD113" s="200"/>
      <c r="BE113" s="204">
        <f>IF(N113="základní",J113,0)</f>
        <v>0</v>
      </c>
      <c r="BF113" s="204">
        <f>IF(N113="snížená",J113,0)</f>
        <v>0</v>
      </c>
      <c r="BG113" s="204">
        <f>IF(N113="zákl. přenesená",J113,0)</f>
        <v>0</v>
      </c>
      <c r="BH113" s="204">
        <f>IF(N113="sníž. přenesená",J113,0)</f>
        <v>0</v>
      </c>
      <c r="BI113" s="204">
        <f>IF(N113="nulová",J113,0)</f>
        <v>0</v>
      </c>
      <c r="BJ113" s="203" t="s">
        <v>85</v>
      </c>
      <c r="BK113" s="200"/>
      <c r="BL113" s="200"/>
      <c r="BM113" s="200"/>
    </row>
    <row r="114" s="2" customFormat="1" ht="18" customHeight="1">
      <c r="A114" s="39"/>
      <c r="B114" s="40"/>
      <c r="C114" s="41"/>
      <c r="D114" s="196" t="s">
        <v>148</v>
      </c>
      <c r="E114" s="197"/>
      <c r="F114" s="197"/>
      <c r="G114" s="41"/>
      <c r="H114" s="41"/>
      <c r="I114" s="41"/>
      <c r="J114" s="198">
        <v>0</v>
      </c>
      <c r="K114" s="41"/>
      <c r="L114" s="199"/>
      <c r="M114" s="200"/>
      <c r="N114" s="201" t="s">
        <v>42</v>
      </c>
      <c r="O114" s="200"/>
      <c r="P114" s="200"/>
      <c r="Q114" s="200"/>
      <c r="R114" s="200"/>
      <c r="S114" s="202"/>
      <c r="T114" s="202"/>
      <c r="U114" s="202"/>
      <c r="V114" s="202"/>
      <c r="W114" s="202"/>
      <c r="X114" s="202"/>
      <c r="Y114" s="202"/>
      <c r="Z114" s="202"/>
      <c r="AA114" s="202"/>
      <c r="AB114" s="202"/>
      <c r="AC114" s="202"/>
      <c r="AD114" s="202"/>
      <c r="AE114" s="202"/>
      <c r="AF114" s="200"/>
      <c r="AG114" s="200"/>
      <c r="AH114" s="200"/>
      <c r="AI114" s="200"/>
      <c r="AJ114" s="200"/>
      <c r="AK114" s="200"/>
      <c r="AL114" s="200"/>
      <c r="AM114" s="200"/>
      <c r="AN114" s="200"/>
      <c r="AO114" s="200"/>
      <c r="AP114" s="200"/>
      <c r="AQ114" s="200"/>
      <c r="AR114" s="200"/>
      <c r="AS114" s="200"/>
      <c r="AT114" s="200"/>
      <c r="AU114" s="200"/>
      <c r="AV114" s="200"/>
      <c r="AW114" s="200"/>
      <c r="AX114" s="200"/>
      <c r="AY114" s="203" t="s">
        <v>144</v>
      </c>
      <c r="AZ114" s="200"/>
      <c r="BA114" s="200"/>
      <c r="BB114" s="200"/>
      <c r="BC114" s="200"/>
      <c r="BD114" s="200"/>
      <c r="BE114" s="204">
        <f>IF(N114="základní",J114,0)</f>
        <v>0</v>
      </c>
      <c r="BF114" s="204">
        <f>IF(N114="snížená",J114,0)</f>
        <v>0</v>
      </c>
      <c r="BG114" s="204">
        <f>IF(N114="zákl. přenesená",J114,0)</f>
        <v>0</v>
      </c>
      <c r="BH114" s="204">
        <f>IF(N114="sníž. přenesená",J114,0)</f>
        <v>0</v>
      </c>
      <c r="BI114" s="204">
        <f>IF(N114="nulová",J114,0)</f>
        <v>0</v>
      </c>
      <c r="BJ114" s="203" t="s">
        <v>85</v>
      </c>
      <c r="BK114" s="200"/>
      <c r="BL114" s="200"/>
      <c r="BM114" s="200"/>
    </row>
    <row r="115" s="2" customFormat="1" ht="18" customHeight="1">
      <c r="A115" s="39"/>
      <c r="B115" s="40"/>
      <c r="C115" s="41"/>
      <c r="D115" s="197" t="s">
        <v>149</v>
      </c>
      <c r="E115" s="41"/>
      <c r="F115" s="41"/>
      <c r="G115" s="41"/>
      <c r="H115" s="41"/>
      <c r="I115" s="41"/>
      <c r="J115" s="198">
        <f>ROUND(J30*T115,2)</f>
        <v>0</v>
      </c>
      <c r="K115" s="41"/>
      <c r="L115" s="199"/>
      <c r="M115" s="200"/>
      <c r="N115" s="201" t="s">
        <v>43</v>
      </c>
      <c r="O115" s="200"/>
      <c r="P115" s="200"/>
      <c r="Q115" s="200"/>
      <c r="R115" s="200"/>
      <c r="S115" s="202"/>
      <c r="T115" s="202"/>
      <c r="U115" s="202"/>
      <c r="V115" s="202"/>
      <c r="W115" s="202"/>
      <c r="X115" s="202"/>
      <c r="Y115" s="202"/>
      <c r="Z115" s="202"/>
      <c r="AA115" s="202"/>
      <c r="AB115" s="202"/>
      <c r="AC115" s="202"/>
      <c r="AD115" s="202"/>
      <c r="AE115" s="202"/>
      <c r="AF115" s="200"/>
      <c r="AG115" s="200"/>
      <c r="AH115" s="200"/>
      <c r="AI115" s="200"/>
      <c r="AJ115" s="200"/>
      <c r="AK115" s="200"/>
      <c r="AL115" s="200"/>
      <c r="AM115" s="200"/>
      <c r="AN115" s="200"/>
      <c r="AO115" s="200"/>
      <c r="AP115" s="200"/>
      <c r="AQ115" s="200"/>
      <c r="AR115" s="200"/>
      <c r="AS115" s="200"/>
      <c r="AT115" s="200"/>
      <c r="AU115" s="200"/>
      <c r="AV115" s="200"/>
      <c r="AW115" s="200"/>
      <c r="AX115" s="200"/>
      <c r="AY115" s="203" t="s">
        <v>150</v>
      </c>
      <c r="AZ115" s="200"/>
      <c r="BA115" s="200"/>
      <c r="BB115" s="200"/>
      <c r="BC115" s="200"/>
      <c r="BD115" s="200"/>
      <c r="BE115" s="204">
        <f>IF(N115="základní",J115,0)</f>
        <v>0</v>
      </c>
      <c r="BF115" s="204">
        <f>IF(N115="snížená",J115,0)</f>
        <v>0</v>
      </c>
      <c r="BG115" s="204">
        <f>IF(N115="zákl. přenesená",J115,0)</f>
        <v>0</v>
      </c>
      <c r="BH115" s="204">
        <f>IF(N115="sníž. přenesená",J115,0)</f>
        <v>0</v>
      </c>
      <c r="BI115" s="204">
        <f>IF(N115="nulová",J115,0)</f>
        <v>0</v>
      </c>
      <c r="BJ115" s="203" t="s">
        <v>87</v>
      </c>
      <c r="BK115" s="200"/>
      <c r="BL115" s="200"/>
      <c r="BM115" s="200"/>
    </row>
    <row r="116" s="2" customForma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9.28" customHeight="1">
      <c r="A117" s="39"/>
      <c r="B117" s="40"/>
      <c r="C117" s="205" t="s">
        <v>151</v>
      </c>
      <c r="D117" s="179"/>
      <c r="E117" s="179"/>
      <c r="F117" s="179"/>
      <c r="G117" s="179"/>
      <c r="H117" s="179"/>
      <c r="I117" s="179"/>
      <c r="J117" s="206">
        <f>ROUND(J96+J109,2)</f>
        <v>0</v>
      </c>
      <c r="K117" s="179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67"/>
      <c r="C118" s="68"/>
      <c r="D118" s="68"/>
      <c r="E118" s="68"/>
      <c r="F118" s="68"/>
      <c r="G118" s="68"/>
      <c r="H118" s="68"/>
      <c r="I118" s="68"/>
      <c r="J118" s="68"/>
      <c r="K118" s="68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22" s="2" customFormat="1" ht="6.96" customHeight="1">
      <c r="A122" s="39"/>
      <c r="B122" s="69"/>
      <c r="C122" s="70"/>
      <c r="D122" s="70"/>
      <c r="E122" s="70"/>
      <c r="F122" s="70"/>
      <c r="G122" s="70"/>
      <c r="H122" s="70"/>
      <c r="I122" s="70"/>
      <c r="J122" s="70"/>
      <c r="K122" s="70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24.96" customHeight="1">
      <c r="A123" s="39"/>
      <c r="B123" s="40"/>
      <c r="C123" s="24" t="s">
        <v>152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16</v>
      </c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6.5" customHeight="1">
      <c r="A126" s="39"/>
      <c r="B126" s="40"/>
      <c r="C126" s="41"/>
      <c r="D126" s="41"/>
      <c r="E126" s="177" t="str">
        <f>E7</f>
        <v>Nástavba budovy MŠ a SPC Demlova 28, Jihlava</v>
      </c>
      <c r="F126" s="33"/>
      <c r="G126" s="33"/>
      <c r="H126" s="33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110</v>
      </c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6.5" customHeight="1">
      <c r="A128" s="39"/>
      <c r="B128" s="40"/>
      <c r="C128" s="41"/>
      <c r="D128" s="41"/>
      <c r="E128" s="77" t="str">
        <f>E9</f>
        <v>SO 02 - Zdravotně technické instalace</v>
      </c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2" customHeight="1">
      <c r="A130" s="39"/>
      <c r="B130" s="40"/>
      <c r="C130" s="33" t="s">
        <v>20</v>
      </c>
      <c r="D130" s="41"/>
      <c r="E130" s="41"/>
      <c r="F130" s="28" t="str">
        <f>F12</f>
        <v>k. ú. Jihlava</v>
      </c>
      <c r="G130" s="41"/>
      <c r="H130" s="41"/>
      <c r="I130" s="33" t="s">
        <v>22</v>
      </c>
      <c r="J130" s="80" t="str">
        <f>IF(J12="","",J12)</f>
        <v>2. 5. 2024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5.15" customHeight="1">
      <c r="A132" s="39"/>
      <c r="B132" s="40"/>
      <c r="C132" s="33" t="s">
        <v>24</v>
      </c>
      <c r="D132" s="41"/>
      <c r="E132" s="41"/>
      <c r="F132" s="28" t="str">
        <f>E15</f>
        <v>Statutární město Jihlava</v>
      </c>
      <c r="G132" s="41"/>
      <c r="H132" s="41"/>
      <c r="I132" s="33" t="s">
        <v>32</v>
      </c>
      <c r="J132" s="37" t="str">
        <f>E21</f>
        <v xml:space="preserve"> 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5.15" customHeight="1">
      <c r="A133" s="39"/>
      <c r="B133" s="40"/>
      <c r="C133" s="33" t="s">
        <v>30</v>
      </c>
      <c r="D133" s="41"/>
      <c r="E133" s="41"/>
      <c r="F133" s="28" t="str">
        <f>IF(E18="","",E18)</f>
        <v>Vyplň údaj</v>
      </c>
      <c r="G133" s="41"/>
      <c r="H133" s="41"/>
      <c r="I133" s="33" t="s">
        <v>35</v>
      </c>
      <c r="J133" s="37" t="str">
        <f>E24</f>
        <v xml:space="preserve"> </v>
      </c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0.32" customHeight="1">
      <c r="A134" s="39"/>
      <c r="B134" s="40"/>
      <c r="C134" s="41"/>
      <c r="D134" s="41"/>
      <c r="E134" s="41"/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11" customFormat="1" ht="29.28" customHeight="1">
      <c r="A135" s="207"/>
      <c r="B135" s="208"/>
      <c r="C135" s="209" t="s">
        <v>153</v>
      </c>
      <c r="D135" s="210" t="s">
        <v>62</v>
      </c>
      <c r="E135" s="210" t="s">
        <v>58</v>
      </c>
      <c r="F135" s="210" t="s">
        <v>59</v>
      </c>
      <c r="G135" s="210" t="s">
        <v>154</v>
      </c>
      <c r="H135" s="210" t="s">
        <v>155</v>
      </c>
      <c r="I135" s="210" t="s">
        <v>156</v>
      </c>
      <c r="J135" s="211" t="s">
        <v>116</v>
      </c>
      <c r="K135" s="212" t="s">
        <v>157</v>
      </c>
      <c r="L135" s="213"/>
      <c r="M135" s="101" t="s">
        <v>1</v>
      </c>
      <c r="N135" s="102" t="s">
        <v>41</v>
      </c>
      <c r="O135" s="102" t="s">
        <v>158</v>
      </c>
      <c r="P135" s="102" t="s">
        <v>159</v>
      </c>
      <c r="Q135" s="102" t="s">
        <v>160</v>
      </c>
      <c r="R135" s="102" t="s">
        <v>161</v>
      </c>
      <c r="S135" s="102" t="s">
        <v>162</v>
      </c>
      <c r="T135" s="103" t="s">
        <v>163</v>
      </c>
      <c r="U135" s="207"/>
      <c r="V135" s="207"/>
      <c r="W135" s="207"/>
      <c r="X135" s="207"/>
      <c r="Y135" s="207"/>
      <c r="Z135" s="207"/>
      <c r="AA135" s="207"/>
      <c r="AB135" s="207"/>
      <c r="AC135" s="207"/>
      <c r="AD135" s="207"/>
      <c r="AE135" s="207"/>
    </row>
    <row r="136" s="2" customFormat="1" ht="22.8" customHeight="1">
      <c r="A136" s="39"/>
      <c r="B136" s="40"/>
      <c r="C136" s="108" t="s">
        <v>164</v>
      </c>
      <c r="D136" s="41"/>
      <c r="E136" s="41"/>
      <c r="F136" s="41"/>
      <c r="G136" s="41"/>
      <c r="H136" s="41"/>
      <c r="I136" s="41"/>
      <c r="J136" s="214">
        <f>BK136</f>
        <v>0</v>
      </c>
      <c r="K136" s="41"/>
      <c r="L136" s="45"/>
      <c r="M136" s="104"/>
      <c r="N136" s="215"/>
      <c r="O136" s="105"/>
      <c r="P136" s="216">
        <f>P137+P165</f>
        <v>0</v>
      </c>
      <c r="Q136" s="105"/>
      <c r="R136" s="216">
        <f>R137+R165</f>
        <v>5.8451510000000004</v>
      </c>
      <c r="S136" s="105"/>
      <c r="T136" s="217">
        <f>T137+T165</f>
        <v>0.00132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76</v>
      </c>
      <c r="AU136" s="18" t="s">
        <v>118</v>
      </c>
      <c r="BK136" s="218">
        <f>BK137+BK165</f>
        <v>0</v>
      </c>
    </row>
    <row r="137" s="12" customFormat="1" ht="25.92" customHeight="1">
      <c r="A137" s="12"/>
      <c r="B137" s="219"/>
      <c r="C137" s="220"/>
      <c r="D137" s="221" t="s">
        <v>76</v>
      </c>
      <c r="E137" s="222" t="s">
        <v>165</v>
      </c>
      <c r="F137" s="222" t="s">
        <v>166</v>
      </c>
      <c r="G137" s="220"/>
      <c r="H137" s="220"/>
      <c r="I137" s="223"/>
      <c r="J137" s="224">
        <f>BK137</f>
        <v>0</v>
      </c>
      <c r="K137" s="220"/>
      <c r="L137" s="225"/>
      <c r="M137" s="226"/>
      <c r="N137" s="227"/>
      <c r="O137" s="227"/>
      <c r="P137" s="228">
        <f>P138+P159+P163</f>
        <v>0</v>
      </c>
      <c r="Q137" s="227"/>
      <c r="R137" s="228">
        <f>R138+R159+R163</f>
        <v>5.3344620000000003</v>
      </c>
      <c r="S137" s="227"/>
      <c r="T137" s="229">
        <f>T138+T159+T163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30" t="s">
        <v>85</v>
      </c>
      <c r="AT137" s="231" t="s">
        <v>76</v>
      </c>
      <c r="AU137" s="231" t="s">
        <v>77</v>
      </c>
      <c r="AY137" s="230" t="s">
        <v>167</v>
      </c>
      <c r="BK137" s="232">
        <f>BK138+BK159+BK163</f>
        <v>0</v>
      </c>
    </row>
    <row r="138" s="12" customFormat="1" ht="22.8" customHeight="1">
      <c r="A138" s="12"/>
      <c r="B138" s="219"/>
      <c r="C138" s="220"/>
      <c r="D138" s="221" t="s">
        <v>76</v>
      </c>
      <c r="E138" s="233" t="s">
        <v>85</v>
      </c>
      <c r="F138" s="233" t="s">
        <v>168</v>
      </c>
      <c r="G138" s="220"/>
      <c r="H138" s="220"/>
      <c r="I138" s="223"/>
      <c r="J138" s="234">
        <f>BK138</f>
        <v>0</v>
      </c>
      <c r="K138" s="220"/>
      <c r="L138" s="225"/>
      <c r="M138" s="226"/>
      <c r="N138" s="227"/>
      <c r="O138" s="227"/>
      <c r="P138" s="228">
        <f>SUM(P139:P158)</f>
        <v>0</v>
      </c>
      <c r="Q138" s="227"/>
      <c r="R138" s="228">
        <f>SUM(R139:R158)</f>
        <v>4.2000000000000002</v>
      </c>
      <c r="S138" s="227"/>
      <c r="T138" s="229">
        <f>SUM(T139:T158)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30" t="s">
        <v>85</v>
      </c>
      <c r="AT138" s="231" t="s">
        <v>76</v>
      </c>
      <c r="AU138" s="231" t="s">
        <v>85</v>
      </c>
      <c r="AY138" s="230" t="s">
        <v>167</v>
      </c>
      <c r="BK138" s="232">
        <f>SUM(BK139:BK158)</f>
        <v>0</v>
      </c>
    </row>
    <row r="139" s="2" customFormat="1" ht="33" customHeight="1">
      <c r="A139" s="39"/>
      <c r="B139" s="40"/>
      <c r="C139" s="235" t="s">
        <v>85</v>
      </c>
      <c r="D139" s="235" t="s">
        <v>169</v>
      </c>
      <c r="E139" s="236" t="s">
        <v>1350</v>
      </c>
      <c r="F139" s="237" t="s">
        <v>1351</v>
      </c>
      <c r="G139" s="238" t="s">
        <v>179</v>
      </c>
      <c r="H139" s="239">
        <v>7.7999999999999998</v>
      </c>
      <c r="I139" s="240"/>
      <c r="J139" s="241">
        <f>ROUND(I139*H139,2)</f>
        <v>0</v>
      </c>
      <c r="K139" s="242"/>
      <c r="L139" s="45"/>
      <c r="M139" s="243" t="s">
        <v>1</v>
      </c>
      <c r="N139" s="244" t="s">
        <v>42</v>
      </c>
      <c r="O139" s="92"/>
      <c r="P139" s="245">
        <f>O139*H139</f>
        <v>0</v>
      </c>
      <c r="Q139" s="245">
        <v>0</v>
      </c>
      <c r="R139" s="245">
        <f>Q139*H139</f>
        <v>0</v>
      </c>
      <c r="S139" s="245">
        <v>0</v>
      </c>
      <c r="T139" s="24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7" t="s">
        <v>173</v>
      </c>
      <c r="AT139" s="247" t="s">
        <v>169</v>
      </c>
      <c r="AU139" s="247" t="s">
        <v>87</v>
      </c>
      <c r="AY139" s="18" t="s">
        <v>167</v>
      </c>
      <c r="BE139" s="248">
        <f>IF(N139="základní",J139,0)</f>
        <v>0</v>
      </c>
      <c r="BF139" s="248">
        <f>IF(N139="snížená",J139,0)</f>
        <v>0</v>
      </c>
      <c r="BG139" s="248">
        <f>IF(N139="zákl. přenesená",J139,0)</f>
        <v>0</v>
      </c>
      <c r="BH139" s="248">
        <f>IF(N139="sníž. přenesená",J139,0)</f>
        <v>0</v>
      </c>
      <c r="BI139" s="248">
        <f>IF(N139="nulová",J139,0)</f>
        <v>0</v>
      </c>
      <c r="BJ139" s="18" t="s">
        <v>85</v>
      </c>
      <c r="BK139" s="248">
        <f>ROUND(I139*H139,2)</f>
        <v>0</v>
      </c>
      <c r="BL139" s="18" t="s">
        <v>173</v>
      </c>
      <c r="BM139" s="247" t="s">
        <v>87</v>
      </c>
    </row>
    <row r="140" s="13" customFormat="1">
      <c r="A140" s="13"/>
      <c r="B140" s="249"/>
      <c r="C140" s="250"/>
      <c r="D140" s="251" t="s">
        <v>175</v>
      </c>
      <c r="E140" s="252" t="s">
        <v>1</v>
      </c>
      <c r="F140" s="253" t="s">
        <v>1352</v>
      </c>
      <c r="G140" s="250"/>
      <c r="H140" s="254">
        <v>7.7999999999999998</v>
      </c>
      <c r="I140" s="255"/>
      <c r="J140" s="250"/>
      <c r="K140" s="250"/>
      <c r="L140" s="256"/>
      <c r="M140" s="257"/>
      <c r="N140" s="258"/>
      <c r="O140" s="258"/>
      <c r="P140" s="258"/>
      <c r="Q140" s="258"/>
      <c r="R140" s="258"/>
      <c r="S140" s="258"/>
      <c r="T140" s="25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0" t="s">
        <v>175</v>
      </c>
      <c r="AU140" s="260" t="s">
        <v>87</v>
      </c>
      <c r="AV140" s="13" t="s">
        <v>87</v>
      </c>
      <c r="AW140" s="13" t="s">
        <v>34</v>
      </c>
      <c r="AX140" s="13" t="s">
        <v>77</v>
      </c>
      <c r="AY140" s="260" t="s">
        <v>167</v>
      </c>
    </row>
    <row r="141" s="14" customFormat="1">
      <c r="A141" s="14"/>
      <c r="B141" s="261"/>
      <c r="C141" s="262"/>
      <c r="D141" s="251" t="s">
        <v>175</v>
      </c>
      <c r="E141" s="263" t="s">
        <v>1</v>
      </c>
      <c r="F141" s="264" t="s">
        <v>187</v>
      </c>
      <c r="G141" s="262"/>
      <c r="H141" s="265">
        <v>7.7999999999999998</v>
      </c>
      <c r="I141" s="266"/>
      <c r="J141" s="262"/>
      <c r="K141" s="262"/>
      <c r="L141" s="267"/>
      <c r="M141" s="268"/>
      <c r="N141" s="269"/>
      <c r="O141" s="269"/>
      <c r="P141" s="269"/>
      <c r="Q141" s="269"/>
      <c r="R141" s="269"/>
      <c r="S141" s="269"/>
      <c r="T141" s="27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71" t="s">
        <v>175</v>
      </c>
      <c r="AU141" s="271" t="s">
        <v>87</v>
      </c>
      <c r="AV141" s="14" t="s">
        <v>173</v>
      </c>
      <c r="AW141" s="14" t="s">
        <v>34</v>
      </c>
      <c r="AX141" s="14" t="s">
        <v>85</v>
      </c>
      <c r="AY141" s="271" t="s">
        <v>167</v>
      </c>
    </row>
    <row r="142" s="2" customFormat="1" ht="37.8" customHeight="1">
      <c r="A142" s="39"/>
      <c r="B142" s="40"/>
      <c r="C142" s="235" t="s">
        <v>87</v>
      </c>
      <c r="D142" s="235" t="s">
        <v>169</v>
      </c>
      <c r="E142" s="236" t="s">
        <v>1353</v>
      </c>
      <c r="F142" s="237" t="s">
        <v>1354</v>
      </c>
      <c r="G142" s="238" t="s">
        <v>179</v>
      </c>
      <c r="H142" s="239">
        <v>2.7000000000000002</v>
      </c>
      <c r="I142" s="240"/>
      <c r="J142" s="241">
        <f>ROUND(I142*H142,2)</f>
        <v>0</v>
      </c>
      <c r="K142" s="242"/>
      <c r="L142" s="45"/>
      <c r="M142" s="243" t="s">
        <v>1</v>
      </c>
      <c r="N142" s="244" t="s">
        <v>42</v>
      </c>
      <c r="O142" s="92"/>
      <c r="P142" s="245">
        <f>O142*H142</f>
        <v>0</v>
      </c>
      <c r="Q142" s="245">
        <v>0</v>
      </c>
      <c r="R142" s="245">
        <f>Q142*H142</f>
        <v>0</v>
      </c>
      <c r="S142" s="245">
        <v>0</v>
      </c>
      <c r="T142" s="246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7" t="s">
        <v>173</v>
      </c>
      <c r="AT142" s="247" t="s">
        <v>169</v>
      </c>
      <c r="AU142" s="247" t="s">
        <v>87</v>
      </c>
      <c r="AY142" s="18" t="s">
        <v>167</v>
      </c>
      <c r="BE142" s="248">
        <f>IF(N142="základní",J142,0)</f>
        <v>0</v>
      </c>
      <c r="BF142" s="248">
        <f>IF(N142="snížená",J142,0)</f>
        <v>0</v>
      </c>
      <c r="BG142" s="248">
        <f>IF(N142="zákl. přenesená",J142,0)</f>
        <v>0</v>
      </c>
      <c r="BH142" s="248">
        <f>IF(N142="sníž. přenesená",J142,0)</f>
        <v>0</v>
      </c>
      <c r="BI142" s="248">
        <f>IF(N142="nulová",J142,0)</f>
        <v>0</v>
      </c>
      <c r="BJ142" s="18" t="s">
        <v>85</v>
      </c>
      <c r="BK142" s="248">
        <f>ROUND(I142*H142,2)</f>
        <v>0</v>
      </c>
      <c r="BL142" s="18" t="s">
        <v>173</v>
      </c>
      <c r="BM142" s="247" t="s">
        <v>173</v>
      </c>
    </row>
    <row r="143" s="13" customFormat="1">
      <c r="A143" s="13"/>
      <c r="B143" s="249"/>
      <c r="C143" s="250"/>
      <c r="D143" s="251" t="s">
        <v>175</v>
      </c>
      <c r="E143" s="252" t="s">
        <v>1</v>
      </c>
      <c r="F143" s="253" t="s">
        <v>1355</v>
      </c>
      <c r="G143" s="250"/>
      <c r="H143" s="254">
        <v>2.7000000000000002</v>
      </c>
      <c r="I143" s="255"/>
      <c r="J143" s="250"/>
      <c r="K143" s="250"/>
      <c r="L143" s="256"/>
      <c r="M143" s="257"/>
      <c r="N143" s="258"/>
      <c r="O143" s="258"/>
      <c r="P143" s="258"/>
      <c r="Q143" s="258"/>
      <c r="R143" s="258"/>
      <c r="S143" s="258"/>
      <c r="T143" s="25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0" t="s">
        <v>175</v>
      </c>
      <c r="AU143" s="260" t="s">
        <v>87</v>
      </c>
      <c r="AV143" s="13" t="s">
        <v>87</v>
      </c>
      <c r="AW143" s="13" t="s">
        <v>34</v>
      </c>
      <c r="AX143" s="13" t="s">
        <v>77</v>
      </c>
      <c r="AY143" s="260" t="s">
        <v>167</v>
      </c>
    </row>
    <row r="144" s="14" customFormat="1">
      <c r="A144" s="14"/>
      <c r="B144" s="261"/>
      <c r="C144" s="262"/>
      <c r="D144" s="251" t="s">
        <v>175</v>
      </c>
      <c r="E144" s="263" t="s">
        <v>1</v>
      </c>
      <c r="F144" s="264" t="s">
        <v>187</v>
      </c>
      <c r="G144" s="262"/>
      <c r="H144" s="265">
        <v>2.7000000000000002</v>
      </c>
      <c r="I144" s="266"/>
      <c r="J144" s="262"/>
      <c r="K144" s="262"/>
      <c r="L144" s="267"/>
      <c r="M144" s="268"/>
      <c r="N144" s="269"/>
      <c r="O144" s="269"/>
      <c r="P144" s="269"/>
      <c r="Q144" s="269"/>
      <c r="R144" s="269"/>
      <c r="S144" s="269"/>
      <c r="T144" s="27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1" t="s">
        <v>175</v>
      </c>
      <c r="AU144" s="271" t="s">
        <v>87</v>
      </c>
      <c r="AV144" s="14" t="s">
        <v>173</v>
      </c>
      <c r="AW144" s="14" t="s">
        <v>34</v>
      </c>
      <c r="AX144" s="14" t="s">
        <v>85</v>
      </c>
      <c r="AY144" s="271" t="s">
        <v>167</v>
      </c>
    </row>
    <row r="145" s="2" customFormat="1" ht="24.15" customHeight="1">
      <c r="A145" s="39"/>
      <c r="B145" s="40"/>
      <c r="C145" s="235" t="s">
        <v>188</v>
      </c>
      <c r="D145" s="235" t="s">
        <v>169</v>
      </c>
      <c r="E145" s="236" t="s">
        <v>192</v>
      </c>
      <c r="F145" s="237" t="s">
        <v>193</v>
      </c>
      <c r="G145" s="238" t="s">
        <v>179</v>
      </c>
      <c r="H145" s="239">
        <v>2.7000000000000002</v>
      </c>
      <c r="I145" s="240"/>
      <c r="J145" s="241">
        <f>ROUND(I145*H145,2)</f>
        <v>0</v>
      </c>
      <c r="K145" s="242"/>
      <c r="L145" s="45"/>
      <c r="M145" s="243" t="s">
        <v>1</v>
      </c>
      <c r="N145" s="244" t="s">
        <v>42</v>
      </c>
      <c r="O145" s="92"/>
      <c r="P145" s="245">
        <f>O145*H145</f>
        <v>0</v>
      </c>
      <c r="Q145" s="245">
        <v>0</v>
      </c>
      <c r="R145" s="245">
        <f>Q145*H145</f>
        <v>0</v>
      </c>
      <c r="S145" s="245">
        <v>0</v>
      </c>
      <c r="T145" s="246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7" t="s">
        <v>173</v>
      </c>
      <c r="AT145" s="247" t="s">
        <v>169</v>
      </c>
      <c r="AU145" s="247" t="s">
        <v>87</v>
      </c>
      <c r="AY145" s="18" t="s">
        <v>167</v>
      </c>
      <c r="BE145" s="248">
        <f>IF(N145="základní",J145,0)</f>
        <v>0</v>
      </c>
      <c r="BF145" s="248">
        <f>IF(N145="snížená",J145,0)</f>
        <v>0</v>
      </c>
      <c r="BG145" s="248">
        <f>IF(N145="zákl. přenesená",J145,0)</f>
        <v>0</v>
      </c>
      <c r="BH145" s="248">
        <f>IF(N145="sníž. přenesená",J145,0)</f>
        <v>0</v>
      </c>
      <c r="BI145" s="248">
        <f>IF(N145="nulová",J145,0)</f>
        <v>0</v>
      </c>
      <c r="BJ145" s="18" t="s">
        <v>85</v>
      </c>
      <c r="BK145" s="248">
        <f>ROUND(I145*H145,2)</f>
        <v>0</v>
      </c>
      <c r="BL145" s="18" t="s">
        <v>173</v>
      </c>
      <c r="BM145" s="247" t="s">
        <v>201</v>
      </c>
    </row>
    <row r="146" s="2" customFormat="1" ht="24.15" customHeight="1">
      <c r="A146" s="39"/>
      <c r="B146" s="40"/>
      <c r="C146" s="235" t="s">
        <v>173</v>
      </c>
      <c r="D146" s="235" t="s">
        <v>169</v>
      </c>
      <c r="E146" s="236" t="s">
        <v>1356</v>
      </c>
      <c r="F146" s="237" t="s">
        <v>1357</v>
      </c>
      <c r="G146" s="238" t="s">
        <v>214</v>
      </c>
      <c r="H146" s="239">
        <v>5.4000000000000004</v>
      </c>
      <c r="I146" s="240"/>
      <c r="J146" s="241">
        <f>ROUND(I146*H146,2)</f>
        <v>0</v>
      </c>
      <c r="K146" s="242"/>
      <c r="L146" s="45"/>
      <c r="M146" s="243" t="s">
        <v>1</v>
      </c>
      <c r="N146" s="244" t="s">
        <v>42</v>
      </c>
      <c r="O146" s="92"/>
      <c r="P146" s="245">
        <f>O146*H146</f>
        <v>0</v>
      </c>
      <c r="Q146" s="245">
        <v>0</v>
      </c>
      <c r="R146" s="245">
        <f>Q146*H146</f>
        <v>0</v>
      </c>
      <c r="S146" s="245">
        <v>0</v>
      </c>
      <c r="T146" s="246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7" t="s">
        <v>173</v>
      </c>
      <c r="AT146" s="247" t="s">
        <v>169</v>
      </c>
      <c r="AU146" s="247" t="s">
        <v>87</v>
      </c>
      <c r="AY146" s="18" t="s">
        <v>167</v>
      </c>
      <c r="BE146" s="248">
        <f>IF(N146="základní",J146,0)</f>
        <v>0</v>
      </c>
      <c r="BF146" s="248">
        <f>IF(N146="snížená",J146,0)</f>
        <v>0</v>
      </c>
      <c r="BG146" s="248">
        <f>IF(N146="zákl. přenesená",J146,0)</f>
        <v>0</v>
      </c>
      <c r="BH146" s="248">
        <f>IF(N146="sníž. přenesená",J146,0)</f>
        <v>0</v>
      </c>
      <c r="BI146" s="248">
        <f>IF(N146="nulová",J146,0)</f>
        <v>0</v>
      </c>
      <c r="BJ146" s="18" t="s">
        <v>85</v>
      </c>
      <c r="BK146" s="248">
        <f>ROUND(I146*H146,2)</f>
        <v>0</v>
      </c>
      <c r="BL146" s="18" t="s">
        <v>173</v>
      </c>
      <c r="BM146" s="247" t="s">
        <v>210</v>
      </c>
    </row>
    <row r="147" s="2" customFormat="1">
      <c r="A147" s="39"/>
      <c r="B147" s="40"/>
      <c r="C147" s="41"/>
      <c r="D147" s="251" t="s">
        <v>757</v>
      </c>
      <c r="E147" s="41"/>
      <c r="F147" s="304" t="s">
        <v>1358</v>
      </c>
      <c r="G147" s="41"/>
      <c r="H147" s="41"/>
      <c r="I147" s="202"/>
      <c r="J147" s="41"/>
      <c r="K147" s="41"/>
      <c r="L147" s="45"/>
      <c r="M147" s="305"/>
      <c r="N147" s="306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757</v>
      </c>
      <c r="AU147" s="18" t="s">
        <v>87</v>
      </c>
    </row>
    <row r="148" s="13" customFormat="1">
      <c r="A148" s="13"/>
      <c r="B148" s="249"/>
      <c r="C148" s="250"/>
      <c r="D148" s="251" t="s">
        <v>175</v>
      </c>
      <c r="E148" s="252" t="s">
        <v>1</v>
      </c>
      <c r="F148" s="253" t="s">
        <v>1359</v>
      </c>
      <c r="G148" s="250"/>
      <c r="H148" s="254">
        <v>5.4000000000000004</v>
      </c>
      <c r="I148" s="255"/>
      <c r="J148" s="250"/>
      <c r="K148" s="250"/>
      <c r="L148" s="256"/>
      <c r="M148" s="257"/>
      <c r="N148" s="258"/>
      <c r="O148" s="258"/>
      <c r="P148" s="258"/>
      <c r="Q148" s="258"/>
      <c r="R148" s="258"/>
      <c r="S148" s="258"/>
      <c r="T148" s="25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0" t="s">
        <v>175</v>
      </c>
      <c r="AU148" s="260" t="s">
        <v>87</v>
      </c>
      <c r="AV148" s="13" t="s">
        <v>87</v>
      </c>
      <c r="AW148" s="13" t="s">
        <v>34</v>
      </c>
      <c r="AX148" s="13" t="s">
        <v>77</v>
      </c>
      <c r="AY148" s="260" t="s">
        <v>167</v>
      </c>
    </row>
    <row r="149" s="14" customFormat="1">
      <c r="A149" s="14"/>
      <c r="B149" s="261"/>
      <c r="C149" s="262"/>
      <c r="D149" s="251" t="s">
        <v>175</v>
      </c>
      <c r="E149" s="263" t="s">
        <v>1</v>
      </c>
      <c r="F149" s="264" t="s">
        <v>187</v>
      </c>
      <c r="G149" s="262"/>
      <c r="H149" s="265">
        <v>5.4000000000000004</v>
      </c>
      <c r="I149" s="266"/>
      <c r="J149" s="262"/>
      <c r="K149" s="262"/>
      <c r="L149" s="267"/>
      <c r="M149" s="268"/>
      <c r="N149" s="269"/>
      <c r="O149" s="269"/>
      <c r="P149" s="269"/>
      <c r="Q149" s="269"/>
      <c r="R149" s="269"/>
      <c r="S149" s="269"/>
      <c r="T149" s="27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71" t="s">
        <v>175</v>
      </c>
      <c r="AU149" s="271" t="s">
        <v>87</v>
      </c>
      <c r="AV149" s="14" t="s">
        <v>173</v>
      </c>
      <c r="AW149" s="14" t="s">
        <v>34</v>
      </c>
      <c r="AX149" s="14" t="s">
        <v>85</v>
      </c>
      <c r="AY149" s="271" t="s">
        <v>167</v>
      </c>
    </row>
    <row r="150" s="2" customFormat="1" ht="16.5" customHeight="1">
      <c r="A150" s="39"/>
      <c r="B150" s="40"/>
      <c r="C150" s="235" t="s">
        <v>195</v>
      </c>
      <c r="D150" s="235" t="s">
        <v>169</v>
      </c>
      <c r="E150" s="236" t="s">
        <v>202</v>
      </c>
      <c r="F150" s="237" t="s">
        <v>203</v>
      </c>
      <c r="G150" s="238" t="s">
        <v>179</v>
      </c>
      <c r="H150" s="239">
        <v>2.7000000000000002</v>
      </c>
      <c r="I150" s="240"/>
      <c r="J150" s="241">
        <f>ROUND(I150*H150,2)</f>
        <v>0</v>
      </c>
      <c r="K150" s="242"/>
      <c r="L150" s="45"/>
      <c r="M150" s="243" t="s">
        <v>1</v>
      </c>
      <c r="N150" s="244" t="s">
        <v>42</v>
      </c>
      <c r="O150" s="92"/>
      <c r="P150" s="245">
        <f>O150*H150</f>
        <v>0</v>
      </c>
      <c r="Q150" s="245">
        <v>0</v>
      </c>
      <c r="R150" s="245">
        <f>Q150*H150</f>
        <v>0</v>
      </c>
      <c r="S150" s="245">
        <v>0</v>
      </c>
      <c r="T150" s="246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7" t="s">
        <v>173</v>
      </c>
      <c r="AT150" s="247" t="s">
        <v>169</v>
      </c>
      <c r="AU150" s="247" t="s">
        <v>87</v>
      </c>
      <c r="AY150" s="18" t="s">
        <v>167</v>
      </c>
      <c r="BE150" s="248">
        <f>IF(N150="základní",J150,0)</f>
        <v>0</v>
      </c>
      <c r="BF150" s="248">
        <f>IF(N150="snížená",J150,0)</f>
        <v>0</v>
      </c>
      <c r="BG150" s="248">
        <f>IF(N150="zákl. přenesená",J150,0)</f>
        <v>0</v>
      </c>
      <c r="BH150" s="248">
        <f>IF(N150="sníž. přenesená",J150,0)</f>
        <v>0</v>
      </c>
      <c r="BI150" s="248">
        <f>IF(N150="nulová",J150,0)</f>
        <v>0</v>
      </c>
      <c r="BJ150" s="18" t="s">
        <v>85</v>
      </c>
      <c r="BK150" s="248">
        <f>ROUND(I150*H150,2)</f>
        <v>0</v>
      </c>
      <c r="BL150" s="18" t="s">
        <v>173</v>
      </c>
      <c r="BM150" s="247" t="s">
        <v>221</v>
      </c>
    </row>
    <row r="151" s="2" customFormat="1" ht="16.5" customHeight="1">
      <c r="A151" s="39"/>
      <c r="B151" s="40"/>
      <c r="C151" s="235" t="s">
        <v>201</v>
      </c>
      <c r="D151" s="235" t="s">
        <v>169</v>
      </c>
      <c r="E151" s="236" t="s">
        <v>1360</v>
      </c>
      <c r="F151" s="237" t="s">
        <v>1361</v>
      </c>
      <c r="G151" s="238" t="s">
        <v>179</v>
      </c>
      <c r="H151" s="239">
        <v>2.7000000000000002</v>
      </c>
      <c r="I151" s="240"/>
      <c r="J151" s="241">
        <f>ROUND(I151*H151,2)</f>
        <v>0</v>
      </c>
      <c r="K151" s="242"/>
      <c r="L151" s="45"/>
      <c r="M151" s="243" t="s">
        <v>1</v>
      </c>
      <c r="N151" s="244" t="s">
        <v>42</v>
      </c>
      <c r="O151" s="92"/>
      <c r="P151" s="245">
        <f>O151*H151</f>
        <v>0</v>
      </c>
      <c r="Q151" s="245">
        <v>0</v>
      </c>
      <c r="R151" s="245">
        <f>Q151*H151</f>
        <v>0</v>
      </c>
      <c r="S151" s="245">
        <v>0</v>
      </c>
      <c r="T151" s="246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7" t="s">
        <v>173</v>
      </c>
      <c r="AT151" s="247" t="s">
        <v>169</v>
      </c>
      <c r="AU151" s="247" t="s">
        <v>87</v>
      </c>
      <c r="AY151" s="18" t="s">
        <v>167</v>
      </c>
      <c r="BE151" s="248">
        <f>IF(N151="základní",J151,0)</f>
        <v>0</v>
      </c>
      <c r="BF151" s="248">
        <f>IF(N151="snížená",J151,0)</f>
        <v>0</v>
      </c>
      <c r="BG151" s="248">
        <f>IF(N151="zákl. přenesená",J151,0)</f>
        <v>0</v>
      </c>
      <c r="BH151" s="248">
        <f>IF(N151="sníž. přenesená",J151,0)</f>
        <v>0</v>
      </c>
      <c r="BI151" s="248">
        <f>IF(N151="nulová",J151,0)</f>
        <v>0</v>
      </c>
      <c r="BJ151" s="18" t="s">
        <v>85</v>
      </c>
      <c r="BK151" s="248">
        <f>ROUND(I151*H151,2)</f>
        <v>0</v>
      </c>
      <c r="BL151" s="18" t="s">
        <v>173</v>
      </c>
      <c r="BM151" s="247" t="s">
        <v>8</v>
      </c>
    </row>
    <row r="152" s="2" customFormat="1" ht="24.15" customHeight="1">
      <c r="A152" s="39"/>
      <c r="B152" s="40"/>
      <c r="C152" s="235" t="s">
        <v>205</v>
      </c>
      <c r="D152" s="235" t="s">
        <v>169</v>
      </c>
      <c r="E152" s="236" t="s">
        <v>206</v>
      </c>
      <c r="F152" s="237" t="s">
        <v>207</v>
      </c>
      <c r="G152" s="238" t="s">
        <v>179</v>
      </c>
      <c r="H152" s="239">
        <v>5.0999999999999996</v>
      </c>
      <c r="I152" s="240"/>
      <c r="J152" s="241">
        <f>ROUND(I152*H152,2)</f>
        <v>0</v>
      </c>
      <c r="K152" s="242"/>
      <c r="L152" s="45"/>
      <c r="M152" s="243" t="s">
        <v>1</v>
      </c>
      <c r="N152" s="244" t="s">
        <v>42</v>
      </c>
      <c r="O152" s="92"/>
      <c r="P152" s="245">
        <f>O152*H152</f>
        <v>0</v>
      </c>
      <c r="Q152" s="245">
        <v>0</v>
      </c>
      <c r="R152" s="245">
        <f>Q152*H152</f>
        <v>0</v>
      </c>
      <c r="S152" s="245">
        <v>0</v>
      </c>
      <c r="T152" s="246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7" t="s">
        <v>173</v>
      </c>
      <c r="AT152" s="247" t="s">
        <v>169</v>
      </c>
      <c r="AU152" s="247" t="s">
        <v>87</v>
      </c>
      <c r="AY152" s="18" t="s">
        <v>167</v>
      </c>
      <c r="BE152" s="248">
        <f>IF(N152="základní",J152,0)</f>
        <v>0</v>
      </c>
      <c r="BF152" s="248">
        <f>IF(N152="snížená",J152,0)</f>
        <v>0</v>
      </c>
      <c r="BG152" s="248">
        <f>IF(N152="zákl. přenesená",J152,0)</f>
        <v>0</v>
      </c>
      <c r="BH152" s="248">
        <f>IF(N152="sníž. přenesená",J152,0)</f>
        <v>0</v>
      </c>
      <c r="BI152" s="248">
        <f>IF(N152="nulová",J152,0)</f>
        <v>0</v>
      </c>
      <c r="BJ152" s="18" t="s">
        <v>85</v>
      </c>
      <c r="BK152" s="248">
        <f>ROUND(I152*H152,2)</f>
        <v>0</v>
      </c>
      <c r="BL152" s="18" t="s">
        <v>173</v>
      </c>
      <c r="BM152" s="247" t="s">
        <v>241</v>
      </c>
    </row>
    <row r="153" s="2" customFormat="1" ht="24.15" customHeight="1">
      <c r="A153" s="39"/>
      <c r="B153" s="40"/>
      <c r="C153" s="235" t="s">
        <v>210</v>
      </c>
      <c r="D153" s="235" t="s">
        <v>169</v>
      </c>
      <c r="E153" s="236" t="s">
        <v>1362</v>
      </c>
      <c r="F153" s="237" t="s">
        <v>1363</v>
      </c>
      <c r="G153" s="238" t="s">
        <v>179</v>
      </c>
      <c r="H153" s="239">
        <v>2.1000000000000001</v>
      </c>
      <c r="I153" s="240"/>
      <c r="J153" s="241">
        <f>ROUND(I153*H153,2)</f>
        <v>0</v>
      </c>
      <c r="K153" s="242"/>
      <c r="L153" s="45"/>
      <c r="M153" s="243" t="s">
        <v>1</v>
      </c>
      <c r="N153" s="244" t="s">
        <v>42</v>
      </c>
      <c r="O153" s="92"/>
      <c r="P153" s="245">
        <f>O153*H153</f>
        <v>0</v>
      </c>
      <c r="Q153" s="245">
        <v>0</v>
      </c>
      <c r="R153" s="245">
        <f>Q153*H153</f>
        <v>0</v>
      </c>
      <c r="S153" s="245">
        <v>0</v>
      </c>
      <c r="T153" s="246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7" t="s">
        <v>173</v>
      </c>
      <c r="AT153" s="247" t="s">
        <v>169</v>
      </c>
      <c r="AU153" s="247" t="s">
        <v>87</v>
      </c>
      <c r="AY153" s="18" t="s">
        <v>167</v>
      </c>
      <c r="BE153" s="248">
        <f>IF(N153="základní",J153,0)</f>
        <v>0</v>
      </c>
      <c r="BF153" s="248">
        <f>IF(N153="snížená",J153,0)</f>
        <v>0</v>
      </c>
      <c r="BG153" s="248">
        <f>IF(N153="zákl. přenesená",J153,0)</f>
        <v>0</v>
      </c>
      <c r="BH153" s="248">
        <f>IF(N153="sníž. přenesená",J153,0)</f>
        <v>0</v>
      </c>
      <c r="BI153" s="248">
        <f>IF(N153="nulová",J153,0)</f>
        <v>0</v>
      </c>
      <c r="BJ153" s="18" t="s">
        <v>85</v>
      </c>
      <c r="BK153" s="248">
        <f>ROUND(I153*H153,2)</f>
        <v>0</v>
      </c>
      <c r="BL153" s="18" t="s">
        <v>173</v>
      </c>
      <c r="BM153" s="247" t="s">
        <v>251</v>
      </c>
    </row>
    <row r="154" s="13" customFormat="1">
      <c r="A154" s="13"/>
      <c r="B154" s="249"/>
      <c r="C154" s="250"/>
      <c r="D154" s="251" t="s">
        <v>175</v>
      </c>
      <c r="E154" s="252" t="s">
        <v>1</v>
      </c>
      <c r="F154" s="253" t="s">
        <v>1364</v>
      </c>
      <c r="G154" s="250"/>
      <c r="H154" s="254">
        <v>2.1000000000000001</v>
      </c>
      <c r="I154" s="255"/>
      <c r="J154" s="250"/>
      <c r="K154" s="250"/>
      <c r="L154" s="256"/>
      <c r="M154" s="257"/>
      <c r="N154" s="258"/>
      <c r="O154" s="258"/>
      <c r="P154" s="258"/>
      <c r="Q154" s="258"/>
      <c r="R154" s="258"/>
      <c r="S154" s="258"/>
      <c r="T154" s="25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0" t="s">
        <v>175</v>
      </c>
      <c r="AU154" s="260" t="s">
        <v>87</v>
      </c>
      <c r="AV154" s="13" t="s">
        <v>87</v>
      </c>
      <c r="AW154" s="13" t="s">
        <v>34</v>
      </c>
      <c r="AX154" s="13" t="s">
        <v>77</v>
      </c>
      <c r="AY154" s="260" t="s">
        <v>167</v>
      </c>
    </row>
    <row r="155" s="14" customFormat="1">
      <c r="A155" s="14"/>
      <c r="B155" s="261"/>
      <c r="C155" s="262"/>
      <c r="D155" s="251" t="s">
        <v>175</v>
      </c>
      <c r="E155" s="263" t="s">
        <v>1</v>
      </c>
      <c r="F155" s="264" t="s">
        <v>187</v>
      </c>
      <c r="G155" s="262"/>
      <c r="H155" s="265">
        <v>2.1000000000000001</v>
      </c>
      <c r="I155" s="266"/>
      <c r="J155" s="262"/>
      <c r="K155" s="262"/>
      <c r="L155" s="267"/>
      <c r="M155" s="268"/>
      <c r="N155" s="269"/>
      <c r="O155" s="269"/>
      <c r="P155" s="269"/>
      <c r="Q155" s="269"/>
      <c r="R155" s="269"/>
      <c r="S155" s="269"/>
      <c r="T155" s="27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71" t="s">
        <v>175</v>
      </c>
      <c r="AU155" s="271" t="s">
        <v>87</v>
      </c>
      <c r="AV155" s="14" t="s">
        <v>173</v>
      </c>
      <c r="AW155" s="14" t="s">
        <v>34</v>
      </c>
      <c r="AX155" s="14" t="s">
        <v>85</v>
      </c>
      <c r="AY155" s="271" t="s">
        <v>167</v>
      </c>
    </row>
    <row r="156" s="2" customFormat="1" ht="16.5" customHeight="1">
      <c r="A156" s="39"/>
      <c r="B156" s="40"/>
      <c r="C156" s="272" t="s">
        <v>217</v>
      </c>
      <c r="D156" s="272" t="s">
        <v>211</v>
      </c>
      <c r="E156" s="273" t="s">
        <v>1365</v>
      </c>
      <c r="F156" s="274" t="s">
        <v>1366</v>
      </c>
      <c r="G156" s="275" t="s">
        <v>214</v>
      </c>
      <c r="H156" s="276">
        <v>4.2000000000000002</v>
      </c>
      <c r="I156" s="277"/>
      <c r="J156" s="278">
        <f>ROUND(I156*H156,2)</f>
        <v>0</v>
      </c>
      <c r="K156" s="279"/>
      <c r="L156" s="280"/>
      <c r="M156" s="281" t="s">
        <v>1</v>
      </c>
      <c r="N156" s="282" t="s">
        <v>42</v>
      </c>
      <c r="O156" s="92"/>
      <c r="P156" s="245">
        <f>O156*H156</f>
        <v>0</v>
      </c>
      <c r="Q156" s="245">
        <v>1</v>
      </c>
      <c r="R156" s="245">
        <f>Q156*H156</f>
        <v>4.2000000000000002</v>
      </c>
      <c r="S156" s="245">
        <v>0</v>
      </c>
      <c r="T156" s="246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7" t="s">
        <v>210</v>
      </c>
      <c r="AT156" s="247" t="s">
        <v>211</v>
      </c>
      <c r="AU156" s="247" t="s">
        <v>87</v>
      </c>
      <c r="AY156" s="18" t="s">
        <v>167</v>
      </c>
      <c r="BE156" s="248">
        <f>IF(N156="základní",J156,0)</f>
        <v>0</v>
      </c>
      <c r="BF156" s="248">
        <f>IF(N156="snížená",J156,0)</f>
        <v>0</v>
      </c>
      <c r="BG156" s="248">
        <f>IF(N156="zákl. přenesená",J156,0)</f>
        <v>0</v>
      </c>
      <c r="BH156" s="248">
        <f>IF(N156="sníž. přenesená",J156,0)</f>
        <v>0</v>
      </c>
      <c r="BI156" s="248">
        <f>IF(N156="nulová",J156,0)</f>
        <v>0</v>
      </c>
      <c r="BJ156" s="18" t="s">
        <v>85</v>
      </c>
      <c r="BK156" s="248">
        <f>ROUND(I156*H156,2)</f>
        <v>0</v>
      </c>
      <c r="BL156" s="18" t="s">
        <v>173</v>
      </c>
      <c r="BM156" s="247" t="s">
        <v>264</v>
      </c>
    </row>
    <row r="157" s="13" customFormat="1">
      <c r="A157" s="13"/>
      <c r="B157" s="249"/>
      <c r="C157" s="250"/>
      <c r="D157" s="251" t="s">
        <v>175</v>
      </c>
      <c r="E157" s="252" t="s">
        <v>1</v>
      </c>
      <c r="F157" s="253" t="s">
        <v>1367</v>
      </c>
      <c r="G157" s="250"/>
      <c r="H157" s="254">
        <v>4.2000000000000002</v>
      </c>
      <c r="I157" s="255"/>
      <c r="J157" s="250"/>
      <c r="K157" s="250"/>
      <c r="L157" s="256"/>
      <c r="M157" s="257"/>
      <c r="N157" s="258"/>
      <c r="O157" s="258"/>
      <c r="P157" s="258"/>
      <c r="Q157" s="258"/>
      <c r="R157" s="258"/>
      <c r="S157" s="258"/>
      <c r="T157" s="25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0" t="s">
        <v>175</v>
      </c>
      <c r="AU157" s="260" t="s">
        <v>87</v>
      </c>
      <c r="AV157" s="13" t="s">
        <v>87</v>
      </c>
      <c r="AW157" s="13" t="s">
        <v>34</v>
      </c>
      <c r="AX157" s="13" t="s">
        <v>77</v>
      </c>
      <c r="AY157" s="260" t="s">
        <v>167</v>
      </c>
    </row>
    <row r="158" s="14" customFormat="1">
      <c r="A158" s="14"/>
      <c r="B158" s="261"/>
      <c r="C158" s="262"/>
      <c r="D158" s="251" t="s">
        <v>175</v>
      </c>
      <c r="E158" s="263" t="s">
        <v>1</v>
      </c>
      <c r="F158" s="264" t="s">
        <v>187</v>
      </c>
      <c r="G158" s="262"/>
      <c r="H158" s="265">
        <v>4.2000000000000002</v>
      </c>
      <c r="I158" s="266"/>
      <c r="J158" s="262"/>
      <c r="K158" s="262"/>
      <c r="L158" s="267"/>
      <c r="M158" s="268"/>
      <c r="N158" s="269"/>
      <c r="O158" s="269"/>
      <c r="P158" s="269"/>
      <c r="Q158" s="269"/>
      <c r="R158" s="269"/>
      <c r="S158" s="269"/>
      <c r="T158" s="27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71" t="s">
        <v>175</v>
      </c>
      <c r="AU158" s="271" t="s">
        <v>87</v>
      </c>
      <c r="AV158" s="14" t="s">
        <v>173</v>
      </c>
      <c r="AW158" s="14" t="s">
        <v>34</v>
      </c>
      <c r="AX158" s="14" t="s">
        <v>85</v>
      </c>
      <c r="AY158" s="271" t="s">
        <v>167</v>
      </c>
    </row>
    <row r="159" s="12" customFormat="1" ht="22.8" customHeight="1">
      <c r="A159" s="12"/>
      <c r="B159" s="219"/>
      <c r="C159" s="220"/>
      <c r="D159" s="221" t="s">
        <v>76</v>
      </c>
      <c r="E159" s="233" t="s">
        <v>173</v>
      </c>
      <c r="F159" s="233" t="s">
        <v>426</v>
      </c>
      <c r="G159" s="220"/>
      <c r="H159" s="220"/>
      <c r="I159" s="223"/>
      <c r="J159" s="234">
        <f>BK159</f>
        <v>0</v>
      </c>
      <c r="K159" s="220"/>
      <c r="L159" s="225"/>
      <c r="M159" s="226"/>
      <c r="N159" s="227"/>
      <c r="O159" s="227"/>
      <c r="P159" s="228">
        <f>SUM(P160:P162)</f>
        <v>0</v>
      </c>
      <c r="Q159" s="227"/>
      <c r="R159" s="228">
        <f>SUM(R160:R162)</f>
        <v>1.1344620000000001</v>
      </c>
      <c r="S159" s="227"/>
      <c r="T159" s="229">
        <f>SUM(T160:T162)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30" t="s">
        <v>85</v>
      </c>
      <c r="AT159" s="231" t="s">
        <v>76</v>
      </c>
      <c r="AU159" s="231" t="s">
        <v>85</v>
      </c>
      <c r="AY159" s="230" t="s">
        <v>167</v>
      </c>
      <c r="BK159" s="232">
        <f>SUM(BK160:BK162)</f>
        <v>0</v>
      </c>
    </row>
    <row r="160" s="2" customFormat="1" ht="16.5" customHeight="1">
      <c r="A160" s="39"/>
      <c r="B160" s="40"/>
      <c r="C160" s="235" t="s">
        <v>221</v>
      </c>
      <c r="D160" s="235" t="s">
        <v>169</v>
      </c>
      <c r="E160" s="236" t="s">
        <v>1368</v>
      </c>
      <c r="F160" s="237" t="s">
        <v>1369</v>
      </c>
      <c r="G160" s="238" t="s">
        <v>179</v>
      </c>
      <c r="H160" s="239">
        <v>0.59999999999999998</v>
      </c>
      <c r="I160" s="240"/>
      <c r="J160" s="241">
        <f>ROUND(I160*H160,2)</f>
        <v>0</v>
      </c>
      <c r="K160" s="242"/>
      <c r="L160" s="45"/>
      <c r="M160" s="243" t="s">
        <v>1</v>
      </c>
      <c r="N160" s="244" t="s">
        <v>42</v>
      </c>
      <c r="O160" s="92"/>
      <c r="P160" s="245">
        <f>O160*H160</f>
        <v>0</v>
      </c>
      <c r="Q160" s="245">
        <v>1.8907700000000001</v>
      </c>
      <c r="R160" s="245">
        <f>Q160*H160</f>
        <v>1.1344620000000001</v>
      </c>
      <c r="S160" s="245">
        <v>0</v>
      </c>
      <c r="T160" s="246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7" t="s">
        <v>173</v>
      </c>
      <c r="AT160" s="247" t="s">
        <v>169</v>
      </c>
      <c r="AU160" s="247" t="s">
        <v>87</v>
      </c>
      <c r="AY160" s="18" t="s">
        <v>167</v>
      </c>
      <c r="BE160" s="248">
        <f>IF(N160="základní",J160,0)</f>
        <v>0</v>
      </c>
      <c r="BF160" s="248">
        <f>IF(N160="snížená",J160,0)</f>
        <v>0</v>
      </c>
      <c r="BG160" s="248">
        <f>IF(N160="zákl. přenesená",J160,0)</f>
        <v>0</v>
      </c>
      <c r="BH160" s="248">
        <f>IF(N160="sníž. přenesená",J160,0)</f>
        <v>0</v>
      </c>
      <c r="BI160" s="248">
        <f>IF(N160="nulová",J160,0)</f>
        <v>0</v>
      </c>
      <c r="BJ160" s="18" t="s">
        <v>85</v>
      </c>
      <c r="BK160" s="248">
        <f>ROUND(I160*H160,2)</f>
        <v>0</v>
      </c>
      <c r="BL160" s="18" t="s">
        <v>173</v>
      </c>
      <c r="BM160" s="247" t="s">
        <v>273</v>
      </c>
    </row>
    <row r="161" s="13" customFormat="1">
      <c r="A161" s="13"/>
      <c r="B161" s="249"/>
      <c r="C161" s="250"/>
      <c r="D161" s="251" t="s">
        <v>175</v>
      </c>
      <c r="E161" s="252" t="s">
        <v>1</v>
      </c>
      <c r="F161" s="253" t="s">
        <v>1370</v>
      </c>
      <c r="G161" s="250"/>
      <c r="H161" s="254">
        <v>0.59999999999999998</v>
      </c>
      <c r="I161" s="255"/>
      <c r="J161" s="250"/>
      <c r="K161" s="250"/>
      <c r="L161" s="256"/>
      <c r="M161" s="257"/>
      <c r="N161" s="258"/>
      <c r="O161" s="258"/>
      <c r="P161" s="258"/>
      <c r="Q161" s="258"/>
      <c r="R161" s="258"/>
      <c r="S161" s="258"/>
      <c r="T161" s="25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0" t="s">
        <v>175</v>
      </c>
      <c r="AU161" s="260" t="s">
        <v>87</v>
      </c>
      <c r="AV161" s="13" t="s">
        <v>87</v>
      </c>
      <c r="AW161" s="13" t="s">
        <v>34</v>
      </c>
      <c r="AX161" s="13" t="s">
        <v>77</v>
      </c>
      <c r="AY161" s="260" t="s">
        <v>167</v>
      </c>
    </row>
    <row r="162" s="14" customFormat="1">
      <c r="A162" s="14"/>
      <c r="B162" s="261"/>
      <c r="C162" s="262"/>
      <c r="D162" s="251" t="s">
        <v>175</v>
      </c>
      <c r="E162" s="263" t="s">
        <v>1</v>
      </c>
      <c r="F162" s="264" t="s">
        <v>187</v>
      </c>
      <c r="G162" s="262"/>
      <c r="H162" s="265">
        <v>0.59999999999999998</v>
      </c>
      <c r="I162" s="266"/>
      <c r="J162" s="262"/>
      <c r="K162" s="262"/>
      <c r="L162" s="267"/>
      <c r="M162" s="268"/>
      <c r="N162" s="269"/>
      <c r="O162" s="269"/>
      <c r="P162" s="269"/>
      <c r="Q162" s="269"/>
      <c r="R162" s="269"/>
      <c r="S162" s="269"/>
      <c r="T162" s="27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1" t="s">
        <v>175</v>
      </c>
      <c r="AU162" s="271" t="s">
        <v>87</v>
      </c>
      <c r="AV162" s="14" t="s">
        <v>173</v>
      </c>
      <c r="AW162" s="14" t="s">
        <v>34</v>
      </c>
      <c r="AX162" s="14" t="s">
        <v>85</v>
      </c>
      <c r="AY162" s="271" t="s">
        <v>167</v>
      </c>
    </row>
    <row r="163" s="12" customFormat="1" ht="22.8" customHeight="1">
      <c r="A163" s="12"/>
      <c r="B163" s="219"/>
      <c r="C163" s="220"/>
      <c r="D163" s="221" t="s">
        <v>76</v>
      </c>
      <c r="E163" s="233" t="s">
        <v>210</v>
      </c>
      <c r="F163" s="233" t="s">
        <v>1371</v>
      </c>
      <c r="G163" s="220"/>
      <c r="H163" s="220"/>
      <c r="I163" s="223"/>
      <c r="J163" s="234">
        <f>BK163</f>
        <v>0</v>
      </c>
      <c r="K163" s="220"/>
      <c r="L163" s="225"/>
      <c r="M163" s="226"/>
      <c r="N163" s="227"/>
      <c r="O163" s="227"/>
      <c r="P163" s="228">
        <f>P164</f>
        <v>0</v>
      </c>
      <c r="Q163" s="227"/>
      <c r="R163" s="228">
        <f>R164</f>
        <v>0</v>
      </c>
      <c r="S163" s="227"/>
      <c r="T163" s="229">
        <f>T164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30" t="s">
        <v>85</v>
      </c>
      <c r="AT163" s="231" t="s">
        <v>76</v>
      </c>
      <c r="AU163" s="231" t="s">
        <v>85</v>
      </c>
      <c r="AY163" s="230" t="s">
        <v>167</v>
      </c>
      <c r="BK163" s="232">
        <f>BK164</f>
        <v>0</v>
      </c>
    </row>
    <row r="164" s="2" customFormat="1" ht="24.15" customHeight="1">
      <c r="A164" s="39"/>
      <c r="B164" s="40"/>
      <c r="C164" s="235" t="s">
        <v>226</v>
      </c>
      <c r="D164" s="235" t="s">
        <v>169</v>
      </c>
      <c r="E164" s="236" t="s">
        <v>1372</v>
      </c>
      <c r="F164" s="237" t="s">
        <v>1373</v>
      </c>
      <c r="G164" s="238" t="s">
        <v>249</v>
      </c>
      <c r="H164" s="239">
        <v>1</v>
      </c>
      <c r="I164" s="240"/>
      <c r="J164" s="241">
        <f>ROUND(I164*H164,2)</f>
        <v>0</v>
      </c>
      <c r="K164" s="242"/>
      <c r="L164" s="45"/>
      <c r="M164" s="243" t="s">
        <v>1</v>
      </c>
      <c r="N164" s="244" t="s">
        <v>42</v>
      </c>
      <c r="O164" s="92"/>
      <c r="P164" s="245">
        <f>O164*H164</f>
        <v>0</v>
      </c>
      <c r="Q164" s="245">
        <v>0</v>
      </c>
      <c r="R164" s="245">
        <f>Q164*H164</f>
        <v>0</v>
      </c>
      <c r="S164" s="245">
        <v>0</v>
      </c>
      <c r="T164" s="246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7" t="s">
        <v>173</v>
      </c>
      <c r="AT164" s="247" t="s">
        <v>169</v>
      </c>
      <c r="AU164" s="247" t="s">
        <v>87</v>
      </c>
      <c r="AY164" s="18" t="s">
        <v>167</v>
      </c>
      <c r="BE164" s="248">
        <f>IF(N164="základní",J164,0)</f>
        <v>0</v>
      </c>
      <c r="BF164" s="248">
        <f>IF(N164="snížená",J164,0)</f>
        <v>0</v>
      </c>
      <c r="BG164" s="248">
        <f>IF(N164="zákl. přenesená",J164,0)</f>
        <v>0</v>
      </c>
      <c r="BH164" s="248">
        <f>IF(N164="sníž. přenesená",J164,0)</f>
        <v>0</v>
      </c>
      <c r="BI164" s="248">
        <f>IF(N164="nulová",J164,0)</f>
        <v>0</v>
      </c>
      <c r="BJ164" s="18" t="s">
        <v>85</v>
      </c>
      <c r="BK164" s="248">
        <f>ROUND(I164*H164,2)</f>
        <v>0</v>
      </c>
      <c r="BL164" s="18" t="s">
        <v>173</v>
      </c>
      <c r="BM164" s="247" t="s">
        <v>282</v>
      </c>
    </row>
    <row r="165" s="12" customFormat="1" ht="25.92" customHeight="1">
      <c r="A165" s="12"/>
      <c r="B165" s="219"/>
      <c r="C165" s="220"/>
      <c r="D165" s="221" t="s">
        <v>76</v>
      </c>
      <c r="E165" s="222" t="s">
        <v>759</v>
      </c>
      <c r="F165" s="222" t="s">
        <v>760</v>
      </c>
      <c r="G165" s="220"/>
      <c r="H165" s="220"/>
      <c r="I165" s="223"/>
      <c r="J165" s="224">
        <f>BK165</f>
        <v>0</v>
      </c>
      <c r="K165" s="220"/>
      <c r="L165" s="225"/>
      <c r="M165" s="226"/>
      <c r="N165" s="227"/>
      <c r="O165" s="227"/>
      <c r="P165" s="228">
        <f>P166+P179+P200+P223+P242</f>
        <v>0</v>
      </c>
      <c r="Q165" s="227"/>
      <c r="R165" s="228">
        <f>R166+R179+R200+R223+R242</f>
        <v>0.51068899999999995</v>
      </c>
      <c r="S165" s="227"/>
      <c r="T165" s="229">
        <f>T166+T179+T200+T223+T242</f>
        <v>0.00132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30" t="s">
        <v>87</v>
      </c>
      <c r="AT165" s="231" t="s">
        <v>76</v>
      </c>
      <c r="AU165" s="231" t="s">
        <v>77</v>
      </c>
      <c r="AY165" s="230" t="s">
        <v>167</v>
      </c>
      <c r="BK165" s="232">
        <f>BK166+BK179+BK200+BK223+BK242</f>
        <v>0</v>
      </c>
    </row>
    <row r="166" s="12" customFormat="1" ht="22.8" customHeight="1">
      <c r="A166" s="12"/>
      <c r="B166" s="219"/>
      <c r="C166" s="220"/>
      <c r="D166" s="221" t="s">
        <v>76</v>
      </c>
      <c r="E166" s="233" t="s">
        <v>830</v>
      </c>
      <c r="F166" s="233" t="s">
        <v>831</v>
      </c>
      <c r="G166" s="220"/>
      <c r="H166" s="220"/>
      <c r="I166" s="223"/>
      <c r="J166" s="234">
        <f>BK166</f>
        <v>0</v>
      </c>
      <c r="K166" s="220"/>
      <c r="L166" s="225"/>
      <c r="M166" s="226"/>
      <c r="N166" s="227"/>
      <c r="O166" s="227"/>
      <c r="P166" s="228">
        <f>SUM(P167:P178)</f>
        <v>0</v>
      </c>
      <c r="Q166" s="227"/>
      <c r="R166" s="228">
        <f>SUM(R167:R178)</f>
        <v>0.071369000000000002</v>
      </c>
      <c r="S166" s="227"/>
      <c r="T166" s="229">
        <f>SUM(T167:T178)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30" t="s">
        <v>87</v>
      </c>
      <c r="AT166" s="231" t="s">
        <v>76</v>
      </c>
      <c r="AU166" s="231" t="s">
        <v>85</v>
      </c>
      <c r="AY166" s="230" t="s">
        <v>167</v>
      </c>
      <c r="BK166" s="232">
        <f>SUM(BK167:BK178)</f>
        <v>0</v>
      </c>
    </row>
    <row r="167" s="2" customFormat="1" ht="33" customHeight="1">
      <c r="A167" s="39"/>
      <c r="B167" s="40"/>
      <c r="C167" s="235" t="s">
        <v>8</v>
      </c>
      <c r="D167" s="235" t="s">
        <v>169</v>
      </c>
      <c r="E167" s="236" t="s">
        <v>1374</v>
      </c>
      <c r="F167" s="237" t="s">
        <v>1375</v>
      </c>
      <c r="G167" s="238" t="s">
        <v>238</v>
      </c>
      <c r="H167" s="239">
        <v>17</v>
      </c>
      <c r="I167" s="240"/>
      <c r="J167" s="241">
        <f>ROUND(I167*H167,2)</f>
        <v>0</v>
      </c>
      <c r="K167" s="242"/>
      <c r="L167" s="45"/>
      <c r="M167" s="243" t="s">
        <v>1</v>
      </c>
      <c r="N167" s="244" t="s">
        <v>42</v>
      </c>
      <c r="O167" s="92"/>
      <c r="P167" s="245">
        <f>O167*H167</f>
        <v>0</v>
      </c>
      <c r="Q167" s="245">
        <v>0.00019000000000000001</v>
      </c>
      <c r="R167" s="245">
        <f>Q167*H167</f>
        <v>0.0032300000000000002</v>
      </c>
      <c r="S167" s="245">
        <v>0</v>
      </c>
      <c r="T167" s="246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7" t="s">
        <v>251</v>
      </c>
      <c r="AT167" s="247" t="s">
        <v>169</v>
      </c>
      <c r="AU167" s="247" t="s">
        <v>87</v>
      </c>
      <c r="AY167" s="18" t="s">
        <v>167</v>
      </c>
      <c r="BE167" s="248">
        <f>IF(N167="základní",J167,0)</f>
        <v>0</v>
      </c>
      <c r="BF167" s="248">
        <f>IF(N167="snížená",J167,0)</f>
        <v>0</v>
      </c>
      <c r="BG167" s="248">
        <f>IF(N167="zákl. přenesená",J167,0)</f>
        <v>0</v>
      </c>
      <c r="BH167" s="248">
        <f>IF(N167="sníž. přenesená",J167,0)</f>
        <v>0</v>
      </c>
      <c r="BI167" s="248">
        <f>IF(N167="nulová",J167,0)</f>
        <v>0</v>
      </c>
      <c r="BJ167" s="18" t="s">
        <v>85</v>
      </c>
      <c r="BK167" s="248">
        <f>ROUND(I167*H167,2)</f>
        <v>0</v>
      </c>
      <c r="BL167" s="18" t="s">
        <v>251</v>
      </c>
      <c r="BM167" s="247" t="s">
        <v>295</v>
      </c>
    </row>
    <row r="168" s="2" customFormat="1" ht="24.15" customHeight="1">
      <c r="A168" s="39"/>
      <c r="B168" s="40"/>
      <c r="C168" s="272" t="s">
        <v>235</v>
      </c>
      <c r="D168" s="272" t="s">
        <v>211</v>
      </c>
      <c r="E168" s="273" t="s">
        <v>1376</v>
      </c>
      <c r="F168" s="274" t="s">
        <v>1377</v>
      </c>
      <c r="G168" s="275" t="s">
        <v>238</v>
      </c>
      <c r="H168" s="276">
        <v>15</v>
      </c>
      <c r="I168" s="277"/>
      <c r="J168" s="278">
        <f>ROUND(I168*H168,2)</f>
        <v>0</v>
      </c>
      <c r="K168" s="279"/>
      <c r="L168" s="280"/>
      <c r="M168" s="281" t="s">
        <v>1</v>
      </c>
      <c r="N168" s="282" t="s">
        <v>42</v>
      </c>
      <c r="O168" s="92"/>
      <c r="P168" s="245">
        <f>O168*H168</f>
        <v>0</v>
      </c>
      <c r="Q168" s="245">
        <v>0.00027</v>
      </c>
      <c r="R168" s="245">
        <f>Q168*H168</f>
        <v>0.0040499999999999998</v>
      </c>
      <c r="S168" s="245">
        <v>0</v>
      </c>
      <c r="T168" s="246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7" t="s">
        <v>346</v>
      </c>
      <c r="AT168" s="247" t="s">
        <v>211</v>
      </c>
      <c r="AU168" s="247" t="s">
        <v>87</v>
      </c>
      <c r="AY168" s="18" t="s">
        <v>167</v>
      </c>
      <c r="BE168" s="248">
        <f>IF(N168="základní",J168,0)</f>
        <v>0</v>
      </c>
      <c r="BF168" s="248">
        <f>IF(N168="snížená",J168,0)</f>
        <v>0</v>
      </c>
      <c r="BG168" s="248">
        <f>IF(N168="zákl. přenesená",J168,0)</f>
        <v>0</v>
      </c>
      <c r="BH168" s="248">
        <f>IF(N168="sníž. přenesená",J168,0)</f>
        <v>0</v>
      </c>
      <c r="BI168" s="248">
        <f>IF(N168="nulová",J168,0)</f>
        <v>0</v>
      </c>
      <c r="BJ168" s="18" t="s">
        <v>85</v>
      </c>
      <c r="BK168" s="248">
        <f>ROUND(I168*H168,2)</f>
        <v>0</v>
      </c>
      <c r="BL168" s="18" t="s">
        <v>251</v>
      </c>
      <c r="BM168" s="247" t="s">
        <v>311</v>
      </c>
    </row>
    <row r="169" s="2" customFormat="1" ht="24.15" customHeight="1">
      <c r="A169" s="39"/>
      <c r="B169" s="40"/>
      <c r="C169" s="272" t="s">
        <v>241</v>
      </c>
      <c r="D169" s="272" t="s">
        <v>211</v>
      </c>
      <c r="E169" s="273" t="s">
        <v>1378</v>
      </c>
      <c r="F169" s="274" t="s">
        <v>1379</v>
      </c>
      <c r="G169" s="275" t="s">
        <v>238</v>
      </c>
      <c r="H169" s="276">
        <v>2</v>
      </c>
      <c r="I169" s="277"/>
      <c r="J169" s="278">
        <f>ROUND(I169*H169,2)</f>
        <v>0</v>
      </c>
      <c r="K169" s="279"/>
      <c r="L169" s="280"/>
      <c r="M169" s="281" t="s">
        <v>1</v>
      </c>
      <c r="N169" s="282" t="s">
        <v>42</v>
      </c>
      <c r="O169" s="92"/>
      <c r="P169" s="245">
        <f>O169*H169</f>
        <v>0</v>
      </c>
      <c r="Q169" s="245">
        <v>0.00029</v>
      </c>
      <c r="R169" s="245">
        <f>Q169*H169</f>
        <v>0.00058</v>
      </c>
      <c r="S169" s="245">
        <v>0</v>
      </c>
      <c r="T169" s="246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7" t="s">
        <v>346</v>
      </c>
      <c r="AT169" s="247" t="s">
        <v>211</v>
      </c>
      <c r="AU169" s="247" t="s">
        <v>87</v>
      </c>
      <c r="AY169" s="18" t="s">
        <v>167</v>
      </c>
      <c r="BE169" s="248">
        <f>IF(N169="základní",J169,0)</f>
        <v>0</v>
      </c>
      <c r="BF169" s="248">
        <f>IF(N169="snížená",J169,0)</f>
        <v>0</v>
      </c>
      <c r="BG169" s="248">
        <f>IF(N169="zákl. přenesená",J169,0)</f>
        <v>0</v>
      </c>
      <c r="BH169" s="248">
        <f>IF(N169="sníž. přenesená",J169,0)</f>
        <v>0</v>
      </c>
      <c r="BI169" s="248">
        <f>IF(N169="nulová",J169,0)</f>
        <v>0</v>
      </c>
      <c r="BJ169" s="18" t="s">
        <v>85</v>
      </c>
      <c r="BK169" s="248">
        <f>ROUND(I169*H169,2)</f>
        <v>0</v>
      </c>
      <c r="BL169" s="18" t="s">
        <v>251</v>
      </c>
      <c r="BM169" s="247" t="s">
        <v>326</v>
      </c>
    </row>
    <row r="170" s="2" customFormat="1" ht="33" customHeight="1">
      <c r="A170" s="39"/>
      <c r="B170" s="40"/>
      <c r="C170" s="235" t="s">
        <v>246</v>
      </c>
      <c r="D170" s="235" t="s">
        <v>169</v>
      </c>
      <c r="E170" s="236" t="s">
        <v>1380</v>
      </c>
      <c r="F170" s="237" t="s">
        <v>1381</v>
      </c>
      <c r="G170" s="238" t="s">
        <v>238</v>
      </c>
      <c r="H170" s="239">
        <v>1</v>
      </c>
      <c r="I170" s="240"/>
      <c r="J170" s="241">
        <f>ROUND(I170*H170,2)</f>
        <v>0</v>
      </c>
      <c r="K170" s="242"/>
      <c r="L170" s="45"/>
      <c r="M170" s="243" t="s">
        <v>1</v>
      </c>
      <c r="N170" s="244" t="s">
        <v>42</v>
      </c>
      <c r="O170" s="92"/>
      <c r="P170" s="245">
        <f>O170*H170</f>
        <v>0</v>
      </c>
      <c r="Q170" s="245">
        <v>0.00027</v>
      </c>
      <c r="R170" s="245">
        <f>Q170*H170</f>
        <v>0.00027</v>
      </c>
      <c r="S170" s="245">
        <v>0</v>
      </c>
      <c r="T170" s="246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7" t="s">
        <v>251</v>
      </c>
      <c r="AT170" s="247" t="s">
        <v>169</v>
      </c>
      <c r="AU170" s="247" t="s">
        <v>87</v>
      </c>
      <c r="AY170" s="18" t="s">
        <v>167</v>
      </c>
      <c r="BE170" s="248">
        <f>IF(N170="základní",J170,0)</f>
        <v>0</v>
      </c>
      <c r="BF170" s="248">
        <f>IF(N170="snížená",J170,0)</f>
        <v>0</v>
      </c>
      <c r="BG170" s="248">
        <f>IF(N170="zákl. přenesená",J170,0)</f>
        <v>0</v>
      </c>
      <c r="BH170" s="248">
        <f>IF(N170="sníž. přenesená",J170,0)</f>
        <v>0</v>
      </c>
      <c r="BI170" s="248">
        <f>IF(N170="nulová",J170,0)</f>
        <v>0</v>
      </c>
      <c r="BJ170" s="18" t="s">
        <v>85</v>
      </c>
      <c r="BK170" s="248">
        <f>ROUND(I170*H170,2)</f>
        <v>0</v>
      </c>
      <c r="BL170" s="18" t="s">
        <v>251</v>
      </c>
      <c r="BM170" s="247" t="s">
        <v>337</v>
      </c>
    </row>
    <row r="171" s="2" customFormat="1" ht="24.15" customHeight="1">
      <c r="A171" s="39"/>
      <c r="B171" s="40"/>
      <c r="C171" s="272" t="s">
        <v>251</v>
      </c>
      <c r="D171" s="272" t="s">
        <v>211</v>
      </c>
      <c r="E171" s="273" t="s">
        <v>1382</v>
      </c>
      <c r="F171" s="274" t="s">
        <v>1383</v>
      </c>
      <c r="G171" s="275" t="s">
        <v>238</v>
      </c>
      <c r="H171" s="276">
        <v>1.02</v>
      </c>
      <c r="I171" s="277"/>
      <c r="J171" s="278">
        <f>ROUND(I171*H171,2)</f>
        <v>0</v>
      </c>
      <c r="K171" s="279"/>
      <c r="L171" s="280"/>
      <c r="M171" s="281" t="s">
        <v>1</v>
      </c>
      <c r="N171" s="282" t="s">
        <v>42</v>
      </c>
      <c r="O171" s="92"/>
      <c r="P171" s="245">
        <f>O171*H171</f>
        <v>0</v>
      </c>
      <c r="Q171" s="245">
        <v>0.00044999999999999999</v>
      </c>
      <c r="R171" s="245">
        <f>Q171*H171</f>
        <v>0.00045899999999999999</v>
      </c>
      <c r="S171" s="245">
        <v>0</v>
      </c>
      <c r="T171" s="246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7" t="s">
        <v>346</v>
      </c>
      <c r="AT171" s="247" t="s">
        <v>211</v>
      </c>
      <c r="AU171" s="247" t="s">
        <v>87</v>
      </c>
      <c r="AY171" s="18" t="s">
        <v>167</v>
      </c>
      <c r="BE171" s="248">
        <f>IF(N171="základní",J171,0)</f>
        <v>0</v>
      </c>
      <c r="BF171" s="248">
        <f>IF(N171="snížená",J171,0)</f>
        <v>0</v>
      </c>
      <c r="BG171" s="248">
        <f>IF(N171="zákl. přenesená",J171,0)</f>
        <v>0</v>
      </c>
      <c r="BH171" s="248">
        <f>IF(N171="sníž. přenesená",J171,0)</f>
        <v>0</v>
      </c>
      <c r="BI171" s="248">
        <f>IF(N171="nulová",J171,0)</f>
        <v>0</v>
      </c>
      <c r="BJ171" s="18" t="s">
        <v>85</v>
      </c>
      <c r="BK171" s="248">
        <f>ROUND(I171*H171,2)</f>
        <v>0</v>
      </c>
      <c r="BL171" s="18" t="s">
        <v>251</v>
      </c>
      <c r="BM171" s="247" t="s">
        <v>346</v>
      </c>
    </row>
    <row r="172" s="13" customFormat="1">
      <c r="A172" s="13"/>
      <c r="B172" s="249"/>
      <c r="C172" s="250"/>
      <c r="D172" s="251" t="s">
        <v>175</v>
      </c>
      <c r="E172" s="252" t="s">
        <v>1</v>
      </c>
      <c r="F172" s="253" t="s">
        <v>1384</v>
      </c>
      <c r="G172" s="250"/>
      <c r="H172" s="254">
        <v>1.02</v>
      </c>
      <c r="I172" s="255"/>
      <c r="J172" s="250"/>
      <c r="K172" s="250"/>
      <c r="L172" s="256"/>
      <c r="M172" s="257"/>
      <c r="N172" s="258"/>
      <c r="O172" s="258"/>
      <c r="P172" s="258"/>
      <c r="Q172" s="258"/>
      <c r="R172" s="258"/>
      <c r="S172" s="258"/>
      <c r="T172" s="25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0" t="s">
        <v>175</v>
      </c>
      <c r="AU172" s="260" t="s">
        <v>87</v>
      </c>
      <c r="AV172" s="13" t="s">
        <v>87</v>
      </c>
      <c r="AW172" s="13" t="s">
        <v>34</v>
      </c>
      <c r="AX172" s="13" t="s">
        <v>77</v>
      </c>
      <c r="AY172" s="260" t="s">
        <v>167</v>
      </c>
    </row>
    <row r="173" s="14" customFormat="1">
      <c r="A173" s="14"/>
      <c r="B173" s="261"/>
      <c r="C173" s="262"/>
      <c r="D173" s="251" t="s">
        <v>175</v>
      </c>
      <c r="E173" s="263" t="s">
        <v>1</v>
      </c>
      <c r="F173" s="264" t="s">
        <v>187</v>
      </c>
      <c r="G173" s="262"/>
      <c r="H173" s="265">
        <v>1.02</v>
      </c>
      <c r="I173" s="266"/>
      <c r="J173" s="262"/>
      <c r="K173" s="262"/>
      <c r="L173" s="267"/>
      <c r="M173" s="268"/>
      <c r="N173" s="269"/>
      <c r="O173" s="269"/>
      <c r="P173" s="269"/>
      <c r="Q173" s="269"/>
      <c r="R173" s="269"/>
      <c r="S173" s="269"/>
      <c r="T173" s="270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71" t="s">
        <v>175</v>
      </c>
      <c r="AU173" s="271" t="s">
        <v>87</v>
      </c>
      <c r="AV173" s="14" t="s">
        <v>173</v>
      </c>
      <c r="AW173" s="14" t="s">
        <v>34</v>
      </c>
      <c r="AX173" s="14" t="s">
        <v>85</v>
      </c>
      <c r="AY173" s="271" t="s">
        <v>167</v>
      </c>
    </row>
    <row r="174" s="2" customFormat="1" ht="33" customHeight="1">
      <c r="A174" s="39"/>
      <c r="B174" s="40"/>
      <c r="C174" s="235" t="s">
        <v>259</v>
      </c>
      <c r="D174" s="235" t="s">
        <v>169</v>
      </c>
      <c r="E174" s="236" t="s">
        <v>1385</v>
      </c>
      <c r="F174" s="237" t="s">
        <v>1386</v>
      </c>
      <c r="G174" s="238" t="s">
        <v>238</v>
      </c>
      <c r="H174" s="239">
        <v>50</v>
      </c>
      <c r="I174" s="240"/>
      <c r="J174" s="241">
        <f>ROUND(I174*H174,2)</f>
        <v>0</v>
      </c>
      <c r="K174" s="242"/>
      <c r="L174" s="45"/>
      <c r="M174" s="243" t="s">
        <v>1</v>
      </c>
      <c r="N174" s="244" t="s">
        <v>42</v>
      </c>
      <c r="O174" s="92"/>
      <c r="P174" s="245">
        <f>O174*H174</f>
        <v>0</v>
      </c>
      <c r="Q174" s="245">
        <v>0.00040999999999999999</v>
      </c>
      <c r="R174" s="245">
        <f>Q174*H174</f>
        <v>0.020500000000000001</v>
      </c>
      <c r="S174" s="245">
        <v>0</v>
      </c>
      <c r="T174" s="246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7" t="s">
        <v>251</v>
      </c>
      <c r="AT174" s="247" t="s">
        <v>169</v>
      </c>
      <c r="AU174" s="247" t="s">
        <v>87</v>
      </c>
      <c r="AY174" s="18" t="s">
        <v>167</v>
      </c>
      <c r="BE174" s="248">
        <f>IF(N174="základní",J174,0)</f>
        <v>0</v>
      </c>
      <c r="BF174" s="248">
        <f>IF(N174="snížená",J174,0)</f>
        <v>0</v>
      </c>
      <c r="BG174" s="248">
        <f>IF(N174="zákl. přenesená",J174,0)</f>
        <v>0</v>
      </c>
      <c r="BH174" s="248">
        <f>IF(N174="sníž. přenesená",J174,0)</f>
        <v>0</v>
      </c>
      <c r="BI174" s="248">
        <f>IF(N174="nulová",J174,0)</f>
        <v>0</v>
      </c>
      <c r="BJ174" s="18" t="s">
        <v>85</v>
      </c>
      <c r="BK174" s="248">
        <f>ROUND(I174*H174,2)</f>
        <v>0</v>
      </c>
      <c r="BL174" s="18" t="s">
        <v>251</v>
      </c>
      <c r="BM174" s="247" t="s">
        <v>354</v>
      </c>
    </row>
    <row r="175" s="2" customFormat="1" ht="24.15" customHeight="1">
      <c r="A175" s="39"/>
      <c r="B175" s="40"/>
      <c r="C175" s="272" t="s">
        <v>264</v>
      </c>
      <c r="D175" s="272" t="s">
        <v>211</v>
      </c>
      <c r="E175" s="273" t="s">
        <v>1387</v>
      </c>
      <c r="F175" s="274" t="s">
        <v>1388</v>
      </c>
      <c r="G175" s="275" t="s">
        <v>238</v>
      </c>
      <c r="H175" s="276">
        <v>51</v>
      </c>
      <c r="I175" s="277"/>
      <c r="J175" s="278">
        <f>ROUND(I175*H175,2)</f>
        <v>0</v>
      </c>
      <c r="K175" s="279"/>
      <c r="L175" s="280"/>
      <c r="M175" s="281" t="s">
        <v>1</v>
      </c>
      <c r="N175" s="282" t="s">
        <v>42</v>
      </c>
      <c r="O175" s="92"/>
      <c r="P175" s="245">
        <f>O175*H175</f>
        <v>0</v>
      </c>
      <c r="Q175" s="245">
        <v>0.00076000000000000004</v>
      </c>
      <c r="R175" s="245">
        <f>Q175*H175</f>
        <v>0.038760000000000003</v>
      </c>
      <c r="S175" s="245">
        <v>0</v>
      </c>
      <c r="T175" s="246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7" t="s">
        <v>346</v>
      </c>
      <c r="AT175" s="247" t="s">
        <v>211</v>
      </c>
      <c r="AU175" s="247" t="s">
        <v>87</v>
      </c>
      <c r="AY175" s="18" t="s">
        <v>167</v>
      </c>
      <c r="BE175" s="248">
        <f>IF(N175="základní",J175,0)</f>
        <v>0</v>
      </c>
      <c r="BF175" s="248">
        <f>IF(N175="snížená",J175,0)</f>
        <v>0</v>
      </c>
      <c r="BG175" s="248">
        <f>IF(N175="zákl. přenesená",J175,0)</f>
        <v>0</v>
      </c>
      <c r="BH175" s="248">
        <f>IF(N175="sníž. přenesená",J175,0)</f>
        <v>0</v>
      </c>
      <c r="BI175" s="248">
        <f>IF(N175="nulová",J175,0)</f>
        <v>0</v>
      </c>
      <c r="BJ175" s="18" t="s">
        <v>85</v>
      </c>
      <c r="BK175" s="248">
        <f>ROUND(I175*H175,2)</f>
        <v>0</v>
      </c>
      <c r="BL175" s="18" t="s">
        <v>251</v>
      </c>
      <c r="BM175" s="247" t="s">
        <v>363</v>
      </c>
    </row>
    <row r="176" s="13" customFormat="1">
      <c r="A176" s="13"/>
      <c r="B176" s="249"/>
      <c r="C176" s="250"/>
      <c r="D176" s="251" t="s">
        <v>175</v>
      </c>
      <c r="E176" s="252" t="s">
        <v>1</v>
      </c>
      <c r="F176" s="253" t="s">
        <v>1389</v>
      </c>
      <c r="G176" s="250"/>
      <c r="H176" s="254">
        <v>51</v>
      </c>
      <c r="I176" s="255"/>
      <c r="J176" s="250"/>
      <c r="K176" s="250"/>
      <c r="L176" s="256"/>
      <c r="M176" s="257"/>
      <c r="N176" s="258"/>
      <c r="O176" s="258"/>
      <c r="P176" s="258"/>
      <c r="Q176" s="258"/>
      <c r="R176" s="258"/>
      <c r="S176" s="258"/>
      <c r="T176" s="25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0" t="s">
        <v>175</v>
      </c>
      <c r="AU176" s="260" t="s">
        <v>87</v>
      </c>
      <c r="AV176" s="13" t="s">
        <v>87</v>
      </c>
      <c r="AW176" s="13" t="s">
        <v>34</v>
      </c>
      <c r="AX176" s="13" t="s">
        <v>77</v>
      </c>
      <c r="AY176" s="260" t="s">
        <v>167</v>
      </c>
    </row>
    <row r="177" s="14" customFormat="1">
      <c r="A177" s="14"/>
      <c r="B177" s="261"/>
      <c r="C177" s="262"/>
      <c r="D177" s="251" t="s">
        <v>175</v>
      </c>
      <c r="E177" s="263" t="s">
        <v>1</v>
      </c>
      <c r="F177" s="264" t="s">
        <v>187</v>
      </c>
      <c r="G177" s="262"/>
      <c r="H177" s="265">
        <v>51</v>
      </c>
      <c r="I177" s="266"/>
      <c r="J177" s="262"/>
      <c r="K177" s="262"/>
      <c r="L177" s="267"/>
      <c r="M177" s="268"/>
      <c r="N177" s="269"/>
      <c r="O177" s="269"/>
      <c r="P177" s="269"/>
      <c r="Q177" s="269"/>
      <c r="R177" s="269"/>
      <c r="S177" s="269"/>
      <c r="T177" s="27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71" t="s">
        <v>175</v>
      </c>
      <c r="AU177" s="271" t="s">
        <v>87</v>
      </c>
      <c r="AV177" s="14" t="s">
        <v>173</v>
      </c>
      <c r="AW177" s="14" t="s">
        <v>34</v>
      </c>
      <c r="AX177" s="14" t="s">
        <v>85</v>
      </c>
      <c r="AY177" s="271" t="s">
        <v>167</v>
      </c>
    </row>
    <row r="178" s="2" customFormat="1" ht="24.15" customHeight="1">
      <c r="A178" s="39"/>
      <c r="B178" s="40"/>
      <c r="C178" s="272" t="s">
        <v>268</v>
      </c>
      <c r="D178" s="272" t="s">
        <v>211</v>
      </c>
      <c r="E178" s="273" t="s">
        <v>1390</v>
      </c>
      <c r="F178" s="274" t="s">
        <v>1391</v>
      </c>
      <c r="G178" s="275" t="s">
        <v>238</v>
      </c>
      <c r="H178" s="276">
        <v>4</v>
      </c>
      <c r="I178" s="277"/>
      <c r="J178" s="278">
        <f>ROUND(I178*H178,2)</f>
        <v>0</v>
      </c>
      <c r="K178" s="279"/>
      <c r="L178" s="280"/>
      <c r="M178" s="281" t="s">
        <v>1</v>
      </c>
      <c r="N178" s="282" t="s">
        <v>42</v>
      </c>
      <c r="O178" s="92"/>
      <c r="P178" s="245">
        <f>O178*H178</f>
        <v>0</v>
      </c>
      <c r="Q178" s="245">
        <v>0.00088000000000000003</v>
      </c>
      <c r="R178" s="245">
        <f>Q178*H178</f>
        <v>0.0035200000000000001</v>
      </c>
      <c r="S178" s="245">
        <v>0</v>
      </c>
      <c r="T178" s="246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7" t="s">
        <v>346</v>
      </c>
      <c r="AT178" s="247" t="s">
        <v>211</v>
      </c>
      <c r="AU178" s="247" t="s">
        <v>87</v>
      </c>
      <c r="AY178" s="18" t="s">
        <v>167</v>
      </c>
      <c r="BE178" s="248">
        <f>IF(N178="základní",J178,0)</f>
        <v>0</v>
      </c>
      <c r="BF178" s="248">
        <f>IF(N178="snížená",J178,0)</f>
        <v>0</v>
      </c>
      <c r="BG178" s="248">
        <f>IF(N178="zákl. přenesená",J178,0)</f>
        <v>0</v>
      </c>
      <c r="BH178" s="248">
        <f>IF(N178="sníž. přenesená",J178,0)</f>
        <v>0</v>
      </c>
      <c r="BI178" s="248">
        <f>IF(N178="nulová",J178,0)</f>
        <v>0</v>
      </c>
      <c r="BJ178" s="18" t="s">
        <v>85</v>
      </c>
      <c r="BK178" s="248">
        <f>ROUND(I178*H178,2)</f>
        <v>0</v>
      </c>
      <c r="BL178" s="18" t="s">
        <v>251</v>
      </c>
      <c r="BM178" s="247" t="s">
        <v>371</v>
      </c>
    </row>
    <row r="179" s="12" customFormat="1" ht="22.8" customHeight="1">
      <c r="A179" s="12"/>
      <c r="B179" s="219"/>
      <c r="C179" s="220"/>
      <c r="D179" s="221" t="s">
        <v>76</v>
      </c>
      <c r="E179" s="233" t="s">
        <v>1305</v>
      </c>
      <c r="F179" s="233" t="s">
        <v>1306</v>
      </c>
      <c r="G179" s="220"/>
      <c r="H179" s="220"/>
      <c r="I179" s="223"/>
      <c r="J179" s="234">
        <f>BK179</f>
        <v>0</v>
      </c>
      <c r="K179" s="220"/>
      <c r="L179" s="225"/>
      <c r="M179" s="226"/>
      <c r="N179" s="227"/>
      <c r="O179" s="227"/>
      <c r="P179" s="228">
        <f>SUM(P180:P199)</f>
        <v>0</v>
      </c>
      <c r="Q179" s="227"/>
      <c r="R179" s="228">
        <f>SUM(R180:R199)</f>
        <v>0.16933999999999999</v>
      </c>
      <c r="S179" s="227"/>
      <c r="T179" s="229">
        <f>SUM(T180:T199)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30" t="s">
        <v>87</v>
      </c>
      <c r="AT179" s="231" t="s">
        <v>76</v>
      </c>
      <c r="AU179" s="231" t="s">
        <v>85</v>
      </c>
      <c r="AY179" s="230" t="s">
        <v>167</v>
      </c>
      <c r="BK179" s="232">
        <f>SUM(BK180:BK199)</f>
        <v>0</v>
      </c>
    </row>
    <row r="180" s="2" customFormat="1" ht="21.75" customHeight="1">
      <c r="A180" s="39"/>
      <c r="B180" s="40"/>
      <c r="C180" s="235" t="s">
        <v>273</v>
      </c>
      <c r="D180" s="235" t="s">
        <v>169</v>
      </c>
      <c r="E180" s="236" t="s">
        <v>1392</v>
      </c>
      <c r="F180" s="237" t="s">
        <v>1393</v>
      </c>
      <c r="G180" s="238" t="s">
        <v>238</v>
      </c>
      <c r="H180" s="239">
        <v>4</v>
      </c>
      <c r="I180" s="240"/>
      <c r="J180" s="241">
        <f>ROUND(I180*H180,2)</f>
        <v>0</v>
      </c>
      <c r="K180" s="242"/>
      <c r="L180" s="45"/>
      <c r="M180" s="243" t="s">
        <v>1</v>
      </c>
      <c r="N180" s="244" t="s">
        <v>42</v>
      </c>
      <c r="O180" s="92"/>
      <c r="P180" s="245">
        <f>O180*H180</f>
        <v>0</v>
      </c>
      <c r="Q180" s="245">
        <v>0.0030799999999999998</v>
      </c>
      <c r="R180" s="245">
        <f>Q180*H180</f>
        <v>0.012319999999999999</v>
      </c>
      <c r="S180" s="245">
        <v>0</v>
      </c>
      <c r="T180" s="246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7" t="s">
        <v>251</v>
      </c>
      <c r="AT180" s="247" t="s">
        <v>169</v>
      </c>
      <c r="AU180" s="247" t="s">
        <v>87</v>
      </c>
      <c r="AY180" s="18" t="s">
        <v>167</v>
      </c>
      <c r="BE180" s="248">
        <f>IF(N180="základní",J180,0)</f>
        <v>0</v>
      </c>
      <c r="BF180" s="248">
        <f>IF(N180="snížená",J180,0)</f>
        <v>0</v>
      </c>
      <c r="BG180" s="248">
        <f>IF(N180="zákl. přenesená",J180,0)</f>
        <v>0</v>
      </c>
      <c r="BH180" s="248">
        <f>IF(N180="sníž. přenesená",J180,0)</f>
        <v>0</v>
      </c>
      <c r="BI180" s="248">
        <f>IF(N180="nulová",J180,0)</f>
        <v>0</v>
      </c>
      <c r="BJ180" s="18" t="s">
        <v>85</v>
      </c>
      <c r="BK180" s="248">
        <f>ROUND(I180*H180,2)</f>
        <v>0</v>
      </c>
      <c r="BL180" s="18" t="s">
        <v>251</v>
      </c>
      <c r="BM180" s="247" t="s">
        <v>380</v>
      </c>
    </row>
    <row r="181" s="2" customFormat="1" ht="21.75" customHeight="1">
      <c r="A181" s="39"/>
      <c r="B181" s="40"/>
      <c r="C181" s="235" t="s">
        <v>7</v>
      </c>
      <c r="D181" s="235" t="s">
        <v>169</v>
      </c>
      <c r="E181" s="236" t="s">
        <v>1394</v>
      </c>
      <c r="F181" s="237" t="s">
        <v>1395</v>
      </c>
      <c r="G181" s="238" t="s">
        <v>238</v>
      </c>
      <c r="H181" s="239">
        <v>3</v>
      </c>
      <c r="I181" s="240"/>
      <c r="J181" s="241">
        <f>ROUND(I181*H181,2)</f>
        <v>0</v>
      </c>
      <c r="K181" s="242"/>
      <c r="L181" s="45"/>
      <c r="M181" s="243" t="s">
        <v>1</v>
      </c>
      <c r="N181" s="244" t="s">
        <v>42</v>
      </c>
      <c r="O181" s="92"/>
      <c r="P181" s="245">
        <f>O181*H181</f>
        <v>0</v>
      </c>
      <c r="Q181" s="245">
        <v>0.00197</v>
      </c>
      <c r="R181" s="245">
        <f>Q181*H181</f>
        <v>0.0059100000000000003</v>
      </c>
      <c r="S181" s="245">
        <v>0</v>
      </c>
      <c r="T181" s="246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7" t="s">
        <v>251</v>
      </c>
      <c r="AT181" s="247" t="s">
        <v>169</v>
      </c>
      <c r="AU181" s="247" t="s">
        <v>87</v>
      </c>
      <c r="AY181" s="18" t="s">
        <v>167</v>
      </c>
      <c r="BE181" s="248">
        <f>IF(N181="základní",J181,0)</f>
        <v>0</v>
      </c>
      <c r="BF181" s="248">
        <f>IF(N181="snížená",J181,0)</f>
        <v>0</v>
      </c>
      <c r="BG181" s="248">
        <f>IF(N181="zákl. přenesená",J181,0)</f>
        <v>0</v>
      </c>
      <c r="BH181" s="248">
        <f>IF(N181="sníž. přenesená",J181,0)</f>
        <v>0</v>
      </c>
      <c r="BI181" s="248">
        <f>IF(N181="nulová",J181,0)</f>
        <v>0</v>
      </c>
      <c r="BJ181" s="18" t="s">
        <v>85</v>
      </c>
      <c r="BK181" s="248">
        <f>ROUND(I181*H181,2)</f>
        <v>0</v>
      </c>
      <c r="BL181" s="18" t="s">
        <v>251</v>
      </c>
      <c r="BM181" s="247" t="s">
        <v>394</v>
      </c>
    </row>
    <row r="182" s="2" customFormat="1" ht="16.5" customHeight="1">
      <c r="A182" s="39"/>
      <c r="B182" s="40"/>
      <c r="C182" s="235" t="s">
        <v>282</v>
      </c>
      <c r="D182" s="235" t="s">
        <v>169</v>
      </c>
      <c r="E182" s="236" t="s">
        <v>1396</v>
      </c>
      <c r="F182" s="237" t="s">
        <v>1397</v>
      </c>
      <c r="G182" s="238" t="s">
        <v>238</v>
      </c>
      <c r="H182" s="239">
        <v>15</v>
      </c>
      <c r="I182" s="240"/>
      <c r="J182" s="241">
        <f>ROUND(I182*H182,2)</f>
        <v>0</v>
      </c>
      <c r="K182" s="242"/>
      <c r="L182" s="45"/>
      <c r="M182" s="243" t="s">
        <v>1</v>
      </c>
      <c r="N182" s="244" t="s">
        <v>42</v>
      </c>
      <c r="O182" s="92"/>
      <c r="P182" s="245">
        <f>O182*H182</f>
        <v>0</v>
      </c>
      <c r="Q182" s="245">
        <v>0.0020600000000000002</v>
      </c>
      <c r="R182" s="245">
        <f>Q182*H182</f>
        <v>0.030900000000000004</v>
      </c>
      <c r="S182" s="245">
        <v>0</v>
      </c>
      <c r="T182" s="246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7" t="s">
        <v>251</v>
      </c>
      <c r="AT182" s="247" t="s">
        <v>169</v>
      </c>
      <c r="AU182" s="247" t="s">
        <v>87</v>
      </c>
      <c r="AY182" s="18" t="s">
        <v>167</v>
      </c>
      <c r="BE182" s="248">
        <f>IF(N182="základní",J182,0)</f>
        <v>0</v>
      </c>
      <c r="BF182" s="248">
        <f>IF(N182="snížená",J182,0)</f>
        <v>0</v>
      </c>
      <c r="BG182" s="248">
        <f>IF(N182="zákl. přenesená",J182,0)</f>
        <v>0</v>
      </c>
      <c r="BH182" s="248">
        <f>IF(N182="sníž. přenesená",J182,0)</f>
        <v>0</v>
      </c>
      <c r="BI182" s="248">
        <f>IF(N182="nulová",J182,0)</f>
        <v>0</v>
      </c>
      <c r="BJ182" s="18" t="s">
        <v>85</v>
      </c>
      <c r="BK182" s="248">
        <f>ROUND(I182*H182,2)</f>
        <v>0</v>
      </c>
      <c r="BL182" s="18" t="s">
        <v>251</v>
      </c>
      <c r="BM182" s="247" t="s">
        <v>405</v>
      </c>
    </row>
    <row r="183" s="2" customFormat="1" ht="16.5" customHeight="1">
      <c r="A183" s="39"/>
      <c r="B183" s="40"/>
      <c r="C183" s="235" t="s">
        <v>287</v>
      </c>
      <c r="D183" s="235" t="s">
        <v>169</v>
      </c>
      <c r="E183" s="236" t="s">
        <v>1398</v>
      </c>
      <c r="F183" s="237" t="s">
        <v>1399</v>
      </c>
      <c r="G183" s="238" t="s">
        <v>238</v>
      </c>
      <c r="H183" s="239">
        <v>10</v>
      </c>
      <c r="I183" s="240"/>
      <c r="J183" s="241">
        <f>ROUND(I183*H183,2)</f>
        <v>0</v>
      </c>
      <c r="K183" s="242"/>
      <c r="L183" s="45"/>
      <c r="M183" s="243" t="s">
        <v>1</v>
      </c>
      <c r="N183" s="244" t="s">
        <v>42</v>
      </c>
      <c r="O183" s="92"/>
      <c r="P183" s="245">
        <f>O183*H183</f>
        <v>0</v>
      </c>
      <c r="Q183" s="245">
        <v>0.0020100000000000001</v>
      </c>
      <c r="R183" s="245">
        <f>Q183*H183</f>
        <v>0.0201</v>
      </c>
      <c r="S183" s="245">
        <v>0</v>
      </c>
      <c r="T183" s="246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7" t="s">
        <v>251</v>
      </c>
      <c r="AT183" s="247" t="s">
        <v>169</v>
      </c>
      <c r="AU183" s="247" t="s">
        <v>87</v>
      </c>
      <c r="AY183" s="18" t="s">
        <v>167</v>
      </c>
      <c r="BE183" s="248">
        <f>IF(N183="základní",J183,0)</f>
        <v>0</v>
      </c>
      <c r="BF183" s="248">
        <f>IF(N183="snížená",J183,0)</f>
        <v>0</v>
      </c>
      <c r="BG183" s="248">
        <f>IF(N183="zákl. přenesená",J183,0)</f>
        <v>0</v>
      </c>
      <c r="BH183" s="248">
        <f>IF(N183="sníž. přenesená",J183,0)</f>
        <v>0</v>
      </c>
      <c r="BI183" s="248">
        <f>IF(N183="nulová",J183,0)</f>
        <v>0</v>
      </c>
      <c r="BJ183" s="18" t="s">
        <v>85</v>
      </c>
      <c r="BK183" s="248">
        <f>ROUND(I183*H183,2)</f>
        <v>0</v>
      </c>
      <c r="BL183" s="18" t="s">
        <v>251</v>
      </c>
      <c r="BM183" s="247" t="s">
        <v>415</v>
      </c>
    </row>
    <row r="184" s="2" customFormat="1" ht="16.5" customHeight="1">
      <c r="A184" s="39"/>
      <c r="B184" s="40"/>
      <c r="C184" s="235" t="s">
        <v>295</v>
      </c>
      <c r="D184" s="235" t="s">
        <v>169</v>
      </c>
      <c r="E184" s="236" t="s">
        <v>1400</v>
      </c>
      <c r="F184" s="237" t="s">
        <v>1401</v>
      </c>
      <c r="G184" s="238" t="s">
        <v>238</v>
      </c>
      <c r="H184" s="239">
        <v>2</v>
      </c>
      <c r="I184" s="240"/>
      <c r="J184" s="241">
        <f>ROUND(I184*H184,2)</f>
        <v>0</v>
      </c>
      <c r="K184" s="242"/>
      <c r="L184" s="45"/>
      <c r="M184" s="243" t="s">
        <v>1</v>
      </c>
      <c r="N184" s="244" t="s">
        <v>42</v>
      </c>
      <c r="O184" s="92"/>
      <c r="P184" s="245">
        <f>O184*H184</f>
        <v>0</v>
      </c>
      <c r="Q184" s="245">
        <v>0.00040999999999999999</v>
      </c>
      <c r="R184" s="245">
        <f>Q184*H184</f>
        <v>0.00081999999999999998</v>
      </c>
      <c r="S184" s="245">
        <v>0</v>
      </c>
      <c r="T184" s="246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7" t="s">
        <v>251</v>
      </c>
      <c r="AT184" s="247" t="s">
        <v>169</v>
      </c>
      <c r="AU184" s="247" t="s">
        <v>87</v>
      </c>
      <c r="AY184" s="18" t="s">
        <v>167</v>
      </c>
      <c r="BE184" s="248">
        <f>IF(N184="základní",J184,0)</f>
        <v>0</v>
      </c>
      <c r="BF184" s="248">
        <f>IF(N184="snížená",J184,0)</f>
        <v>0</v>
      </c>
      <c r="BG184" s="248">
        <f>IF(N184="zákl. přenesená",J184,0)</f>
        <v>0</v>
      </c>
      <c r="BH184" s="248">
        <f>IF(N184="sníž. přenesená",J184,0)</f>
        <v>0</v>
      </c>
      <c r="BI184" s="248">
        <f>IF(N184="nulová",J184,0)</f>
        <v>0</v>
      </c>
      <c r="BJ184" s="18" t="s">
        <v>85</v>
      </c>
      <c r="BK184" s="248">
        <f>ROUND(I184*H184,2)</f>
        <v>0</v>
      </c>
      <c r="BL184" s="18" t="s">
        <v>251</v>
      </c>
      <c r="BM184" s="247" t="s">
        <v>427</v>
      </c>
    </row>
    <row r="185" s="2" customFormat="1" ht="16.5" customHeight="1">
      <c r="A185" s="39"/>
      <c r="B185" s="40"/>
      <c r="C185" s="235" t="s">
        <v>303</v>
      </c>
      <c r="D185" s="235" t="s">
        <v>169</v>
      </c>
      <c r="E185" s="236" t="s">
        <v>1402</v>
      </c>
      <c r="F185" s="237" t="s">
        <v>1403</v>
      </c>
      <c r="G185" s="238" t="s">
        <v>238</v>
      </c>
      <c r="H185" s="239">
        <v>4</v>
      </c>
      <c r="I185" s="240"/>
      <c r="J185" s="241">
        <f>ROUND(I185*H185,2)</f>
        <v>0</v>
      </c>
      <c r="K185" s="242"/>
      <c r="L185" s="45"/>
      <c r="M185" s="243" t="s">
        <v>1</v>
      </c>
      <c r="N185" s="244" t="s">
        <v>42</v>
      </c>
      <c r="O185" s="92"/>
      <c r="P185" s="245">
        <f>O185*H185</f>
        <v>0</v>
      </c>
      <c r="Q185" s="245">
        <v>0.00048000000000000001</v>
      </c>
      <c r="R185" s="245">
        <f>Q185*H185</f>
        <v>0.0019200000000000001</v>
      </c>
      <c r="S185" s="245">
        <v>0</v>
      </c>
      <c r="T185" s="246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7" t="s">
        <v>251</v>
      </c>
      <c r="AT185" s="247" t="s">
        <v>169</v>
      </c>
      <c r="AU185" s="247" t="s">
        <v>87</v>
      </c>
      <c r="AY185" s="18" t="s">
        <v>167</v>
      </c>
      <c r="BE185" s="248">
        <f>IF(N185="základní",J185,0)</f>
        <v>0</v>
      </c>
      <c r="BF185" s="248">
        <f>IF(N185="snížená",J185,0)</f>
        <v>0</v>
      </c>
      <c r="BG185" s="248">
        <f>IF(N185="zákl. přenesená",J185,0)</f>
        <v>0</v>
      </c>
      <c r="BH185" s="248">
        <f>IF(N185="sníž. přenesená",J185,0)</f>
        <v>0</v>
      </c>
      <c r="BI185" s="248">
        <f>IF(N185="nulová",J185,0)</f>
        <v>0</v>
      </c>
      <c r="BJ185" s="18" t="s">
        <v>85</v>
      </c>
      <c r="BK185" s="248">
        <f>ROUND(I185*H185,2)</f>
        <v>0</v>
      </c>
      <c r="BL185" s="18" t="s">
        <v>251</v>
      </c>
      <c r="BM185" s="247" t="s">
        <v>437</v>
      </c>
    </row>
    <row r="186" s="2" customFormat="1" ht="16.5" customHeight="1">
      <c r="A186" s="39"/>
      <c r="B186" s="40"/>
      <c r="C186" s="235" t="s">
        <v>311</v>
      </c>
      <c r="D186" s="235" t="s">
        <v>169</v>
      </c>
      <c r="E186" s="236" t="s">
        <v>1404</v>
      </c>
      <c r="F186" s="237" t="s">
        <v>1405</v>
      </c>
      <c r="G186" s="238" t="s">
        <v>238</v>
      </c>
      <c r="H186" s="239">
        <v>3</v>
      </c>
      <c r="I186" s="240"/>
      <c r="J186" s="241">
        <f>ROUND(I186*H186,2)</f>
        <v>0</v>
      </c>
      <c r="K186" s="242"/>
      <c r="L186" s="45"/>
      <c r="M186" s="243" t="s">
        <v>1</v>
      </c>
      <c r="N186" s="244" t="s">
        <v>42</v>
      </c>
      <c r="O186" s="92"/>
      <c r="P186" s="245">
        <f>O186*H186</f>
        <v>0</v>
      </c>
      <c r="Q186" s="245">
        <v>0.0022399999999999998</v>
      </c>
      <c r="R186" s="245">
        <f>Q186*H186</f>
        <v>0.0067199999999999994</v>
      </c>
      <c r="S186" s="245">
        <v>0</v>
      </c>
      <c r="T186" s="246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7" t="s">
        <v>251</v>
      </c>
      <c r="AT186" s="247" t="s">
        <v>169</v>
      </c>
      <c r="AU186" s="247" t="s">
        <v>87</v>
      </c>
      <c r="AY186" s="18" t="s">
        <v>167</v>
      </c>
      <c r="BE186" s="248">
        <f>IF(N186="základní",J186,0)</f>
        <v>0</v>
      </c>
      <c r="BF186" s="248">
        <f>IF(N186="snížená",J186,0)</f>
        <v>0</v>
      </c>
      <c r="BG186" s="248">
        <f>IF(N186="zákl. přenesená",J186,0)</f>
        <v>0</v>
      </c>
      <c r="BH186" s="248">
        <f>IF(N186="sníž. přenesená",J186,0)</f>
        <v>0</v>
      </c>
      <c r="BI186" s="248">
        <f>IF(N186="nulová",J186,0)</f>
        <v>0</v>
      </c>
      <c r="BJ186" s="18" t="s">
        <v>85</v>
      </c>
      <c r="BK186" s="248">
        <f>ROUND(I186*H186,2)</f>
        <v>0</v>
      </c>
      <c r="BL186" s="18" t="s">
        <v>251</v>
      </c>
      <c r="BM186" s="247" t="s">
        <v>447</v>
      </c>
    </row>
    <row r="187" s="2" customFormat="1" ht="16.5" customHeight="1">
      <c r="A187" s="39"/>
      <c r="B187" s="40"/>
      <c r="C187" s="235" t="s">
        <v>316</v>
      </c>
      <c r="D187" s="235" t="s">
        <v>169</v>
      </c>
      <c r="E187" s="236" t="s">
        <v>1406</v>
      </c>
      <c r="F187" s="237" t="s">
        <v>1407</v>
      </c>
      <c r="G187" s="238" t="s">
        <v>238</v>
      </c>
      <c r="H187" s="239">
        <v>35</v>
      </c>
      <c r="I187" s="240"/>
      <c r="J187" s="241">
        <f>ROUND(I187*H187,2)</f>
        <v>0</v>
      </c>
      <c r="K187" s="242"/>
      <c r="L187" s="45"/>
      <c r="M187" s="243" t="s">
        <v>1</v>
      </c>
      <c r="N187" s="244" t="s">
        <v>42</v>
      </c>
      <c r="O187" s="92"/>
      <c r="P187" s="245">
        <f>O187*H187</f>
        <v>0</v>
      </c>
      <c r="Q187" s="245">
        <v>0.0019300000000000001</v>
      </c>
      <c r="R187" s="245">
        <f>Q187*H187</f>
        <v>0.067549999999999999</v>
      </c>
      <c r="S187" s="245">
        <v>0</v>
      </c>
      <c r="T187" s="246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7" t="s">
        <v>251</v>
      </c>
      <c r="AT187" s="247" t="s">
        <v>169</v>
      </c>
      <c r="AU187" s="247" t="s">
        <v>87</v>
      </c>
      <c r="AY187" s="18" t="s">
        <v>167</v>
      </c>
      <c r="BE187" s="248">
        <f>IF(N187="základní",J187,0)</f>
        <v>0</v>
      </c>
      <c r="BF187" s="248">
        <f>IF(N187="snížená",J187,0)</f>
        <v>0</v>
      </c>
      <c r="BG187" s="248">
        <f>IF(N187="zákl. přenesená",J187,0)</f>
        <v>0</v>
      </c>
      <c r="BH187" s="248">
        <f>IF(N187="sníž. přenesená",J187,0)</f>
        <v>0</v>
      </c>
      <c r="BI187" s="248">
        <f>IF(N187="nulová",J187,0)</f>
        <v>0</v>
      </c>
      <c r="BJ187" s="18" t="s">
        <v>85</v>
      </c>
      <c r="BK187" s="248">
        <f>ROUND(I187*H187,2)</f>
        <v>0</v>
      </c>
      <c r="BL187" s="18" t="s">
        <v>251</v>
      </c>
      <c r="BM187" s="247" t="s">
        <v>457</v>
      </c>
    </row>
    <row r="188" s="2" customFormat="1" ht="16.5" customHeight="1">
      <c r="A188" s="39"/>
      <c r="B188" s="40"/>
      <c r="C188" s="235" t="s">
        <v>326</v>
      </c>
      <c r="D188" s="235" t="s">
        <v>169</v>
      </c>
      <c r="E188" s="236" t="s">
        <v>1408</v>
      </c>
      <c r="F188" s="237" t="s">
        <v>1409</v>
      </c>
      <c r="G188" s="238" t="s">
        <v>238</v>
      </c>
      <c r="H188" s="239">
        <v>5</v>
      </c>
      <c r="I188" s="240"/>
      <c r="J188" s="241">
        <f>ROUND(I188*H188,2)</f>
        <v>0</v>
      </c>
      <c r="K188" s="242"/>
      <c r="L188" s="45"/>
      <c r="M188" s="243" t="s">
        <v>1</v>
      </c>
      <c r="N188" s="244" t="s">
        <v>42</v>
      </c>
      <c r="O188" s="92"/>
      <c r="P188" s="245">
        <f>O188*H188</f>
        <v>0</v>
      </c>
      <c r="Q188" s="245">
        <v>0.00139</v>
      </c>
      <c r="R188" s="245">
        <f>Q188*H188</f>
        <v>0.0069499999999999996</v>
      </c>
      <c r="S188" s="245">
        <v>0</v>
      </c>
      <c r="T188" s="246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7" t="s">
        <v>251</v>
      </c>
      <c r="AT188" s="247" t="s">
        <v>169</v>
      </c>
      <c r="AU188" s="247" t="s">
        <v>87</v>
      </c>
      <c r="AY188" s="18" t="s">
        <v>167</v>
      </c>
      <c r="BE188" s="248">
        <f>IF(N188="základní",J188,0)</f>
        <v>0</v>
      </c>
      <c r="BF188" s="248">
        <f>IF(N188="snížená",J188,0)</f>
        <v>0</v>
      </c>
      <c r="BG188" s="248">
        <f>IF(N188="zákl. přenesená",J188,0)</f>
        <v>0</v>
      </c>
      <c r="BH188" s="248">
        <f>IF(N188="sníž. přenesená",J188,0)</f>
        <v>0</v>
      </c>
      <c r="BI188" s="248">
        <f>IF(N188="nulová",J188,0)</f>
        <v>0</v>
      </c>
      <c r="BJ188" s="18" t="s">
        <v>85</v>
      </c>
      <c r="BK188" s="248">
        <f>ROUND(I188*H188,2)</f>
        <v>0</v>
      </c>
      <c r="BL188" s="18" t="s">
        <v>251</v>
      </c>
      <c r="BM188" s="247" t="s">
        <v>477</v>
      </c>
    </row>
    <row r="189" s="2" customFormat="1" ht="16.5" customHeight="1">
      <c r="A189" s="39"/>
      <c r="B189" s="40"/>
      <c r="C189" s="235" t="s">
        <v>331</v>
      </c>
      <c r="D189" s="235" t="s">
        <v>169</v>
      </c>
      <c r="E189" s="236" t="s">
        <v>1410</v>
      </c>
      <c r="F189" s="237" t="s">
        <v>1411</v>
      </c>
      <c r="G189" s="238" t="s">
        <v>238</v>
      </c>
      <c r="H189" s="239">
        <v>5</v>
      </c>
      <c r="I189" s="240"/>
      <c r="J189" s="241">
        <f>ROUND(I189*H189,2)</f>
        <v>0</v>
      </c>
      <c r="K189" s="242"/>
      <c r="L189" s="45"/>
      <c r="M189" s="243" t="s">
        <v>1</v>
      </c>
      <c r="N189" s="244" t="s">
        <v>42</v>
      </c>
      <c r="O189" s="92"/>
      <c r="P189" s="245">
        <f>O189*H189</f>
        <v>0</v>
      </c>
      <c r="Q189" s="245">
        <v>0.0019</v>
      </c>
      <c r="R189" s="245">
        <f>Q189*H189</f>
        <v>0.0094999999999999998</v>
      </c>
      <c r="S189" s="245">
        <v>0</v>
      </c>
      <c r="T189" s="246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7" t="s">
        <v>251</v>
      </c>
      <c r="AT189" s="247" t="s">
        <v>169</v>
      </c>
      <c r="AU189" s="247" t="s">
        <v>87</v>
      </c>
      <c r="AY189" s="18" t="s">
        <v>167</v>
      </c>
      <c r="BE189" s="248">
        <f>IF(N189="základní",J189,0)</f>
        <v>0</v>
      </c>
      <c r="BF189" s="248">
        <f>IF(N189="snížená",J189,0)</f>
        <v>0</v>
      </c>
      <c r="BG189" s="248">
        <f>IF(N189="zákl. přenesená",J189,0)</f>
        <v>0</v>
      </c>
      <c r="BH189" s="248">
        <f>IF(N189="sníž. přenesená",J189,0)</f>
        <v>0</v>
      </c>
      <c r="BI189" s="248">
        <f>IF(N189="nulová",J189,0)</f>
        <v>0</v>
      </c>
      <c r="BJ189" s="18" t="s">
        <v>85</v>
      </c>
      <c r="BK189" s="248">
        <f>ROUND(I189*H189,2)</f>
        <v>0</v>
      </c>
      <c r="BL189" s="18" t="s">
        <v>251</v>
      </c>
      <c r="BM189" s="247" t="s">
        <v>486</v>
      </c>
    </row>
    <row r="190" s="2" customFormat="1" ht="16.5" customHeight="1">
      <c r="A190" s="39"/>
      <c r="B190" s="40"/>
      <c r="C190" s="235" t="s">
        <v>337</v>
      </c>
      <c r="D190" s="235" t="s">
        <v>169</v>
      </c>
      <c r="E190" s="236" t="s">
        <v>1412</v>
      </c>
      <c r="F190" s="237" t="s">
        <v>1413</v>
      </c>
      <c r="G190" s="238" t="s">
        <v>340</v>
      </c>
      <c r="H190" s="239">
        <v>2</v>
      </c>
      <c r="I190" s="240"/>
      <c r="J190" s="241">
        <f>ROUND(I190*H190,2)</f>
        <v>0</v>
      </c>
      <c r="K190" s="242"/>
      <c r="L190" s="45"/>
      <c r="M190" s="243" t="s">
        <v>1</v>
      </c>
      <c r="N190" s="244" t="s">
        <v>42</v>
      </c>
      <c r="O190" s="92"/>
      <c r="P190" s="245">
        <f>O190*H190</f>
        <v>0</v>
      </c>
      <c r="Q190" s="245">
        <v>0</v>
      </c>
      <c r="R190" s="245">
        <f>Q190*H190</f>
        <v>0</v>
      </c>
      <c r="S190" s="245">
        <v>0</v>
      </c>
      <c r="T190" s="246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7" t="s">
        <v>251</v>
      </c>
      <c r="AT190" s="247" t="s">
        <v>169</v>
      </c>
      <c r="AU190" s="247" t="s">
        <v>87</v>
      </c>
      <c r="AY190" s="18" t="s">
        <v>167</v>
      </c>
      <c r="BE190" s="248">
        <f>IF(N190="základní",J190,0)</f>
        <v>0</v>
      </c>
      <c r="BF190" s="248">
        <f>IF(N190="snížená",J190,0)</f>
        <v>0</v>
      </c>
      <c r="BG190" s="248">
        <f>IF(N190="zákl. přenesená",J190,0)</f>
        <v>0</v>
      </c>
      <c r="BH190" s="248">
        <f>IF(N190="sníž. přenesená",J190,0)</f>
        <v>0</v>
      </c>
      <c r="BI190" s="248">
        <f>IF(N190="nulová",J190,0)</f>
        <v>0</v>
      </c>
      <c r="BJ190" s="18" t="s">
        <v>85</v>
      </c>
      <c r="BK190" s="248">
        <f>ROUND(I190*H190,2)</f>
        <v>0</v>
      </c>
      <c r="BL190" s="18" t="s">
        <v>251</v>
      </c>
      <c r="BM190" s="247" t="s">
        <v>497</v>
      </c>
    </row>
    <row r="191" s="2" customFormat="1" ht="16.5" customHeight="1">
      <c r="A191" s="39"/>
      <c r="B191" s="40"/>
      <c r="C191" s="235" t="s">
        <v>342</v>
      </c>
      <c r="D191" s="235" t="s">
        <v>169</v>
      </c>
      <c r="E191" s="236" t="s">
        <v>1414</v>
      </c>
      <c r="F191" s="237" t="s">
        <v>1415</v>
      </c>
      <c r="G191" s="238" t="s">
        <v>340</v>
      </c>
      <c r="H191" s="239">
        <v>2</v>
      </c>
      <c r="I191" s="240"/>
      <c r="J191" s="241">
        <f>ROUND(I191*H191,2)</f>
        <v>0</v>
      </c>
      <c r="K191" s="242"/>
      <c r="L191" s="45"/>
      <c r="M191" s="243" t="s">
        <v>1</v>
      </c>
      <c r="N191" s="244" t="s">
        <v>42</v>
      </c>
      <c r="O191" s="92"/>
      <c r="P191" s="245">
        <f>O191*H191</f>
        <v>0</v>
      </c>
      <c r="Q191" s="245">
        <v>0</v>
      </c>
      <c r="R191" s="245">
        <f>Q191*H191</f>
        <v>0</v>
      </c>
      <c r="S191" s="245">
        <v>0</v>
      </c>
      <c r="T191" s="246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7" t="s">
        <v>251</v>
      </c>
      <c r="AT191" s="247" t="s">
        <v>169</v>
      </c>
      <c r="AU191" s="247" t="s">
        <v>87</v>
      </c>
      <c r="AY191" s="18" t="s">
        <v>167</v>
      </c>
      <c r="BE191" s="248">
        <f>IF(N191="základní",J191,0)</f>
        <v>0</v>
      </c>
      <c r="BF191" s="248">
        <f>IF(N191="snížená",J191,0)</f>
        <v>0</v>
      </c>
      <c r="BG191" s="248">
        <f>IF(N191="zákl. přenesená",J191,0)</f>
        <v>0</v>
      </c>
      <c r="BH191" s="248">
        <f>IF(N191="sníž. přenesená",J191,0)</f>
        <v>0</v>
      </c>
      <c r="BI191" s="248">
        <f>IF(N191="nulová",J191,0)</f>
        <v>0</v>
      </c>
      <c r="BJ191" s="18" t="s">
        <v>85</v>
      </c>
      <c r="BK191" s="248">
        <f>ROUND(I191*H191,2)</f>
        <v>0</v>
      </c>
      <c r="BL191" s="18" t="s">
        <v>251</v>
      </c>
      <c r="BM191" s="247" t="s">
        <v>506</v>
      </c>
    </row>
    <row r="192" s="2" customFormat="1" ht="21.75" customHeight="1">
      <c r="A192" s="39"/>
      <c r="B192" s="40"/>
      <c r="C192" s="235" t="s">
        <v>346</v>
      </c>
      <c r="D192" s="235" t="s">
        <v>169</v>
      </c>
      <c r="E192" s="236" t="s">
        <v>1416</v>
      </c>
      <c r="F192" s="237" t="s">
        <v>1417</v>
      </c>
      <c r="G192" s="238" t="s">
        <v>340</v>
      </c>
      <c r="H192" s="239">
        <v>3</v>
      </c>
      <c r="I192" s="240"/>
      <c r="J192" s="241">
        <f>ROUND(I192*H192,2)</f>
        <v>0</v>
      </c>
      <c r="K192" s="242"/>
      <c r="L192" s="45"/>
      <c r="M192" s="243" t="s">
        <v>1</v>
      </c>
      <c r="N192" s="244" t="s">
        <v>42</v>
      </c>
      <c r="O192" s="92"/>
      <c r="P192" s="245">
        <f>O192*H192</f>
        <v>0</v>
      </c>
      <c r="Q192" s="245">
        <v>0</v>
      </c>
      <c r="R192" s="245">
        <f>Q192*H192</f>
        <v>0</v>
      </c>
      <c r="S192" s="245">
        <v>0</v>
      </c>
      <c r="T192" s="246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7" t="s">
        <v>251</v>
      </c>
      <c r="AT192" s="247" t="s">
        <v>169</v>
      </c>
      <c r="AU192" s="247" t="s">
        <v>87</v>
      </c>
      <c r="AY192" s="18" t="s">
        <v>167</v>
      </c>
      <c r="BE192" s="248">
        <f>IF(N192="základní",J192,0)</f>
        <v>0</v>
      </c>
      <c r="BF192" s="248">
        <f>IF(N192="snížená",J192,0)</f>
        <v>0</v>
      </c>
      <c r="BG192" s="248">
        <f>IF(N192="zákl. přenesená",J192,0)</f>
        <v>0</v>
      </c>
      <c r="BH192" s="248">
        <f>IF(N192="sníž. přenesená",J192,0)</f>
        <v>0</v>
      </c>
      <c r="BI192" s="248">
        <f>IF(N192="nulová",J192,0)</f>
        <v>0</v>
      </c>
      <c r="BJ192" s="18" t="s">
        <v>85</v>
      </c>
      <c r="BK192" s="248">
        <f>ROUND(I192*H192,2)</f>
        <v>0</v>
      </c>
      <c r="BL192" s="18" t="s">
        <v>251</v>
      </c>
      <c r="BM192" s="247" t="s">
        <v>515</v>
      </c>
    </row>
    <row r="193" s="2" customFormat="1" ht="24.15" customHeight="1">
      <c r="A193" s="39"/>
      <c r="B193" s="40"/>
      <c r="C193" s="235" t="s">
        <v>350</v>
      </c>
      <c r="D193" s="235" t="s">
        <v>169</v>
      </c>
      <c r="E193" s="236" t="s">
        <v>1418</v>
      </c>
      <c r="F193" s="237" t="s">
        <v>1419</v>
      </c>
      <c r="G193" s="238" t="s">
        <v>340</v>
      </c>
      <c r="H193" s="239">
        <v>3</v>
      </c>
      <c r="I193" s="240"/>
      <c r="J193" s="241">
        <f>ROUND(I193*H193,2)</f>
        <v>0</v>
      </c>
      <c r="K193" s="242"/>
      <c r="L193" s="45"/>
      <c r="M193" s="243" t="s">
        <v>1</v>
      </c>
      <c r="N193" s="244" t="s">
        <v>42</v>
      </c>
      <c r="O193" s="92"/>
      <c r="P193" s="245">
        <f>O193*H193</f>
        <v>0</v>
      </c>
      <c r="Q193" s="245">
        <v>0.0021199999999999999</v>
      </c>
      <c r="R193" s="245">
        <f>Q193*H193</f>
        <v>0.0063599999999999993</v>
      </c>
      <c r="S193" s="245">
        <v>0</v>
      </c>
      <c r="T193" s="246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7" t="s">
        <v>251</v>
      </c>
      <c r="AT193" s="247" t="s">
        <v>169</v>
      </c>
      <c r="AU193" s="247" t="s">
        <v>87</v>
      </c>
      <c r="AY193" s="18" t="s">
        <v>167</v>
      </c>
      <c r="BE193" s="248">
        <f>IF(N193="základní",J193,0)</f>
        <v>0</v>
      </c>
      <c r="BF193" s="248">
        <f>IF(N193="snížená",J193,0)</f>
        <v>0</v>
      </c>
      <c r="BG193" s="248">
        <f>IF(N193="zákl. přenesená",J193,0)</f>
        <v>0</v>
      </c>
      <c r="BH193" s="248">
        <f>IF(N193="sníž. přenesená",J193,0)</f>
        <v>0</v>
      </c>
      <c r="BI193" s="248">
        <f>IF(N193="nulová",J193,0)</f>
        <v>0</v>
      </c>
      <c r="BJ193" s="18" t="s">
        <v>85</v>
      </c>
      <c r="BK193" s="248">
        <f>ROUND(I193*H193,2)</f>
        <v>0</v>
      </c>
      <c r="BL193" s="18" t="s">
        <v>251</v>
      </c>
      <c r="BM193" s="247" t="s">
        <v>535</v>
      </c>
    </row>
    <row r="194" s="2" customFormat="1" ht="16.5" customHeight="1">
      <c r="A194" s="39"/>
      <c r="B194" s="40"/>
      <c r="C194" s="235" t="s">
        <v>354</v>
      </c>
      <c r="D194" s="235" t="s">
        <v>169</v>
      </c>
      <c r="E194" s="236" t="s">
        <v>1420</v>
      </c>
      <c r="F194" s="237" t="s">
        <v>1421</v>
      </c>
      <c r="G194" s="238" t="s">
        <v>340</v>
      </c>
      <c r="H194" s="239">
        <v>1</v>
      </c>
      <c r="I194" s="240"/>
      <c r="J194" s="241">
        <f>ROUND(I194*H194,2)</f>
        <v>0</v>
      </c>
      <c r="K194" s="242"/>
      <c r="L194" s="45"/>
      <c r="M194" s="243" t="s">
        <v>1</v>
      </c>
      <c r="N194" s="244" t="s">
        <v>42</v>
      </c>
      <c r="O194" s="92"/>
      <c r="P194" s="245">
        <f>O194*H194</f>
        <v>0</v>
      </c>
      <c r="Q194" s="245">
        <v>0.00029</v>
      </c>
      <c r="R194" s="245">
        <f>Q194*H194</f>
        <v>0.00029</v>
      </c>
      <c r="S194" s="245">
        <v>0</v>
      </c>
      <c r="T194" s="246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7" t="s">
        <v>251</v>
      </c>
      <c r="AT194" s="247" t="s">
        <v>169</v>
      </c>
      <c r="AU194" s="247" t="s">
        <v>87</v>
      </c>
      <c r="AY194" s="18" t="s">
        <v>167</v>
      </c>
      <c r="BE194" s="248">
        <f>IF(N194="základní",J194,0)</f>
        <v>0</v>
      </c>
      <c r="BF194" s="248">
        <f>IF(N194="snížená",J194,0)</f>
        <v>0</v>
      </c>
      <c r="BG194" s="248">
        <f>IF(N194="zákl. přenesená",J194,0)</f>
        <v>0</v>
      </c>
      <c r="BH194" s="248">
        <f>IF(N194="sníž. přenesená",J194,0)</f>
        <v>0</v>
      </c>
      <c r="BI194" s="248">
        <f>IF(N194="nulová",J194,0)</f>
        <v>0</v>
      </c>
      <c r="BJ194" s="18" t="s">
        <v>85</v>
      </c>
      <c r="BK194" s="248">
        <f>ROUND(I194*H194,2)</f>
        <v>0</v>
      </c>
      <c r="BL194" s="18" t="s">
        <v>251</v>
      </c>
      <c r="BM194" s="247" t="s">
        <v>553</v>
      </c>
    </row>
    <row r="195" s="2" customFormat="1" ht="16.5" customHeight="1">
      <c r="A195" s="39"/>
      <c r="B195" s="40"/>
      <c r="C195" s="235" t="s">
        <v>359</v>
      </c>
      <c r="D195" s="235" t="s">
        <v>169</v>
      </c>
      <c r="E195" s="236" t="s">
        <v>1422</v>
      </c>
      <c r="F195" s="237" t="s">
        <v>1423</v>
      </c>
      <c r="G195" s="238" t="s">
        <v>249</v>
      </c>
      <c r="H195" s="239">
        <v>1</v>
      </c>
      <c r="I195" s="240"/>
      <c r="J195" s="241">
        <f>ROUND(I195*H195,2)</f>
        <v>0</v>
      </c>
      <c r="K195" s="242"/>
      <c r="L195" s="45"/>
      <c r="M195" s="243" t="s">
        <v>1</v>
      </c>
      <c r="N195" s="244" t="s">
        <v>42</v>
      </c>
      <c r="O195" s="92"/>
      <c r="P195" s="245">
        <f>O195*H195</f>
        <v>0</v>
      </c>
      <c r="Q195" s="245">
        <v>0</v>
      </c>
      <c r="R195" s="245">
        <f>Q195*H195</f>
        <v>0</v>
      </c>
      <c r="S195" s="245">
        <v>0</v>
      </c>
      <c r="T195" s="246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7" t="s">
        <v>251</v>
      </c>
      <c r="AT195" s="247" t="s">
        <v>169</v>
      </c>
      <c r="AU195" s="247" t="s">
        <v>87</v>
      </c>
      <c r="AY195" s="18" t="s">
        <v>167</v>
      </c>
      <c r="BE195" s="248">
        <f>IF(N195="základní",J195,0)</f>
        <v>0</v>
      </c>
      <c r="BF195" s="248">
        <f>IF(N195="snížená",J195,0)</f>
        <v>0</v>
      </c>
      <c r="BG195" s="248">
        <f>IF(N195="zákl. přenesená",J195,0)</f>
        <v>0</v>
      </c>
      <c r="BH195" s="248">
        <f>IF(N195="sníž. přenesená",J195,0)</f>
        <v>0</v>
      </c>
      <c r="BI195" s="248">
        <f>IF(N195="nulová",J195,0)</f>
        <v>0</v>
      </c>
      <c r="BJ195" s="18" t="s">
        <v>85</v>
      </c>
      <c r="BK195" s="248">
        <f>ROUND(I195*H195,2)</f>
        <v>0</v>
      </c>
      <c r="BL195" s="18" t="s">
        <v>251</v>
      </c>
      <c r="BM195" s="247" t="s">
        <v>565</v>
      </c>
    </row>
    <row r="196" s="2" customFormat="1" ht="21.75" customHeight="1">
      <c r="A196" s="39"/>
      <c r="B196" s="40"/>
      <c r="C196" s="235" t="s">
        <v>363</v>
      </c>
      <c r="D196" s="235" t="s">
        <v>169</v>
      </c>
      <c r="E196" s="236" t="s">
        <v>1424</v>
      </c>
      <c r="F196" s="237" t="s">
        <v>1425</v>
      </c>
      <c r="G196" s="238" t="s">
        <v>238</v>
      </c>
      <c r="H196" s="239">
        <v>82</v>
      </c>
      <c r="I196" s="240"/>
      <c r="J196" s="241">
        <f>ROUND(I196*H196,2)</f>
        <v>0</v>
      </c>
      <c r="K196" s="242"/>
      <c r="L196" s="45"/>
      <c r="M196" s="243" t="s">
        <v>1</v>
      </c>
      <c r="N196" s="244" t="s">
        <v>42</v>
      </c>
      <c r="O196" s="92"/>
      <c r="P196" s="245">
        <f>O196*H196</f>
        <v>0</v>
      </c>
      <c r="Q196" s="245">
        <v>0</v>
      </c>
      <c r="R196" s="245">
        <f>Q196*H196</f>
        <v>0</v>
      </c>
      <c r="S196" s="245">
        <v>0</v>
      </c>
      <c r="T196" s="246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7" t="s">
        <v>251</v>
      </c>
      <c r="AT196" s="247" t="s">
        <v>169</v>
      </c>
      <c r="AU196" s="247" t="s">
        <v>87</v>
      </c>
      <c r="AY196" s="18" t="s">
        <v>167</v>
      </c>
      <c r="BE196" s="248">
        <f>IF(N196="základní",J196,0)</f>
        <v>0</v>
      </c>
      <c r="BF196" s="248">
        <f>IF(N196="snížená",J196,0)</f>
        <v>0</v>
      </c>
      <c r="BG196" s="248">
        <f>IF(N196="zákl. přenesená",J196,0)</f>
        <v>0</v>
      </c>
      <c r="BH196" s="248">
        <f>IF(N196="sníž. přenesená",J196,0)</f>
        <v>0</v>
      </c>
      <c r="BI196" s="248">
        <f>IF(N196="nulová",J196,0)</f>
        <v>0</v>
      </c>
      <c r="BJ196" s="18" t="s">
        <v>85</v>
      </c>
      <c r="BK196" s="248">
        <f>ROUND(I196*H196,2)</f>
        <v>0</v>
      </c>
      <c r="BL196" s="18" t="s">
        <v>251</v>
      </c>
      <c r="BM196" s="247" t="s">
        <v>578</v>
      </c>
    </row>
    <row r="197" s="13" customFormat="1">
      <c r="A197" s="13"/>
      <c r="B197" s="249"/>
      <c r="C197" s="250"/>
      <c r="D197" s="251" t="s">
        <v>175</v>
      </c>
      <c r="E197" s="252" t="s">
        <v>1</v>
      </c>
      <c r="F197" s="253" t="s">
        <v>1426</v>
      </c>
      <c r="G197" s="250"/>
      <c r="H197" s="254">
        <v>82</v>
      </c>
      <c r="I197" s="255"/>
      <c r="J197" s="250"/>
      <c r="K197" s="250"/>
      <c r="L197" s="256"/>
      <c r="M197" s="257"/>
      <c r="N197" s="258"/>
      <c r="O197" s="258"/>
      <c r="P197" s="258"/>
      <c r="Q197" s="258"/>
      <c r="R197" s="258"/>
      <c r="S197" s="258"/>
      <c r="T197" s="25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0" t="s">
        <v>175</v>
      </c>
      <c r="AU197" s="260" t="s">
        <v>87</v>
      </c>
      <c r="AV197" s="13" t="s">
        <v>87</v>
      </c>
      <c r="AW197" s="13" t="s">
        <v>34</v>
      </c>
      <c r="AX197" s="13" t="s">
        <v>77</v>
      </c>
      <c r="AY197" s="260" t="s">
        <v>167</v>
      </c>
    </row>
    <row r="198" s="14" customFormat="1">
      <c r="A198" s="14"/>
      <c r="B198" s="261"/>
      <c r="C198" s="262"/>
      <c r="D198" s="251" t="s">
        <v>175</v>
      </c>
      <c r="E198" s="263" t="s">
        <v>1</v>
      </c>
      <c r="F198" s="264" t="s">
        <v>187</v>
      </c>
      <c r="G198" s="262"/>
      <c r="H198" s="265">
        <v>82</v>
      </c>
      <c r="I198" s="266"/>
      <c r="J198" s="262"/>
      <c r="K198" s="262"/>
      <c r="L198" s="267"/>
      <c r="M198" s="268"/>
      <c r="N198" s="269"/>
      <c r="O198" s="269"/>
      <c r="P198" s="269"/>
      <c r="Q198" s="269"/>
      <c r="R198" s="269"/>
      <c r="S198" s="269"/>
      <c r="T198" s="270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71" t="s">
        <v>175</v>
      </c>
      <c r="AU198" s="271" t="s">
        <v>87</v>
      </c>
      <c r="AV198" s="14" t="s">
        <v>173</v>
      </c>
      <c r="AW198" s="14" t="s">
        <v>34</v>
      </c>
      <c r="AX198" s="14" t="s">
        <v>85</v>
      </c>
      <c r="AY198" s="271" t="s">
        <v>167</v>
      </c>
    </row>
    <row r="199" s="2" customFormat="1" ht="24.15" customHeight="1">
      <c r="A199" s="39"/>
      <c r="B199" s="40"/>
      <c r="C199" s="235" t="s">
        <v>367</v>
      </c>
      <c r="D199" s="235" t="s">
        <v>169</v>
      </c>
      <c r="E199" s="236" t="s">
        <v>1427</v>
      </c>
      <c r="F199" s="237" t="s">
        <v>1428</v>
      </c>
      <c r="G199" s="238" t="s">
        <v>214</v>
      </c>
      <c r="H199" s="239">
        <v>0.186</v>
      </c>
      <c r="I199" s="240"/>
      <c r="J199" s="241">
        <f>ROUND(I199*H199,2)</f>
        <v>0</v>
      </c>
      <c r="K199" s="242"/>
      <c r="L199" s="45"/>
      <c r="M199" s="243" t="s">
        <v>1</v>
      </c>
      <c r="N199" s="244" t="s">
        <v>42</v>
      </c>
      <c r="O199" s="92"/>
      <c r="P199" s="245">
        <f>O199*H199</f>
        <v>0</v>
      </c>
      <c r="Q199" s="245">
        <v>0</v>
      </c>
      <c r="R199" s="245">
        <f>Q199*H199</f>
        <v>0</v>
      </c>
      <c r="S199" s="245">
        <v>0</v>
      </c>
      <c r="T199" s="246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7" t="s">
        <v>251</v>
      </c>
      <c r="AT199" s="247" t="s">
        <v>169</v>
      </c>
      <c r="AU199" s="247" t="s">
        <v>87</v>
      </c>
      <c r="AY199" s="18" t="s">
        <v>167</v>
      </c>
      <c r="BE199" s="248">
        <f>IF(N199="základní",J199,0)</f>
        <v>0</v>
      </c>
      <c r="BF199" s="248">
        <f>IF(N199="snížená",J199,0)</f>
        <v>0</v>
      </c>
      <c r="BG199" s="248">
        <f>IF(N199="zákl. přenesená",J199,0)</f>
        <v>0</v>
      </c>
      <c r="BH199" s="248">
        <f>IF(N199="sníž. přenesená",J199,0)</f>
        <v>0</v>
      </c>
      <c r="BI199" s="248">
        <f>IF(N199="nulová",J199,0)</f>
        <v>0</v>
      </c>
      <c r="BJ199" s="18" t="s">
        <v>85</v>
      </c>
      <c r="BK199" s="248">
        <f>ROUND(I199*H199,2)</f>
        <v>0</v>
      </c>
      <c r="BL199" s="18" t="s">
        <v>251</v>
      </c>
      <c r="BM199" s="247" t="s">
        <v>589</v>
      </c>
    </row>
    <row r="200" s="12" customFormat="1" ht="22.8" customHeight="1">
      <c r="A200" s="12"/>
      <c r="B200" s="219"/>
      <c r="C200" s="220"/>
      <c r="D200" s="221" t="s">
        <v>76</v>
      </c>
      <c r="E200" s="233" t="s">
        <v>1429</v>
      </c>
      <c r="F200" s="233" t="s">
        <v>1430</v>
      </c>
      <c r="G200" s="220"/>
      <c r="H200" s="220"/>
      <c r="I200" s="223"/>
      <c r="J200" s="234">
        <f>BK200</f>
        <v>0</v>
      </c>
      <c r="K200" s="220"/>
      <c r="L200" s="225"/>
      <c r="M200" s="226"/>
      <c r="N200" s="227"/>
      <c r="O200" s="227"/>
      <c r="P200" s="228">
        <f>SUM(P201:P222)</f>
        <v>0</v>
      </c>
      <c r="Q200" s="227"/>
      <c r="R200" s="228">
        <f>SUM(R201:R222)</f>
        <v>0.15672999999999998</v>
      </c>
      <c r="S200" s="227"/>
      <c r="T200" s="229">
        <f>SUM(T201:T222)</f>
        <v>0.00132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30" t="s">
        <v>87</v>
      </c>
      <c r="AT200" s="231" t="s">
        <v>76</v>
      </c>
      <c r="AU200" s="231" t="s">
        <v>85</v>
      </c>
      <c r="AY200" s="230" t="s">
        <v>167</v>
      </c>
      <c r="BK200" s="232">
        <f>SUM(BK201:BK222)</f>
        <v>0</v>
      </c>
    </row>
    <row r="201" s="2" customFormat="1" ht="24.15" customHeight="1">
      <c r="A201" s="39"/>
      <c r="B201" s="40"/>
      <c r="C201" s="235" t="s">
        <v>371</v>
      </c>
      <c r="D201" s="235" t="s">
        <v>169</v>
      </c>
      <c r="E201" s="236" t="s">
        <v>1431</v>
      </c>
      <c r="F201" s="237" t="s">
        <v>1432</v>
      </c>
      <c r="G201" s="238" t="s">
        <v>238</v>
      </c>
      <c r="H201" s="239">
        <v>20</v>
      </c>
      <c r="I201" s="240"/>
      <c r="J201" s="241">
        <f>ROUND(I201*H201,2)</f>
        <v>0</v>
      </c>
      <c r="K201" s="242"/>
      <c r="L201" s="45"/>
      <c r="M201" s="243" t="s">
        <v>1</v>
      </c>
      <c r="N201" s="244" t="s">
        <v>42</v>
      </c>
      <c r="O201" s="92"/>
      <c r="P201" s="245">
        <f>O201*H201</f>
        <v>0</v>
      </c>
      <c r="Q201" s="245">
        <v>0.0030899999999999999</v>
      </c>
      <c r="R201" s="245">
        <f>Q201*H201</f>
        <v>0.061799999999999994</v>
      </c>
      <c r="S201" s="245">
        <v>0</v>
      </c>
      <c r="T201" s="246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7" t="s">
        <v>251</v>
      </c>
      <c r="AT201" s="247" t="s">
        <v>169</v>
      </c>
      <c r="AU201" s="247" t="s">
        <v>87</v>
      </c>
      <c r="AY201" s="18" t="s">
        <v>167</v>
      </c>
      <c r="BE201" s="248">
        <f>IF(N201="základní",J201,0)</f>
        <v>0</v>
      </c>
      <c r="BF201" s="248">
        <f>IF(N201="snížená",J201,0)</f>
        <v>0</v>
      </c>
      <c r="BG201" s="248">
        <f>IF(N201="zákl. přenesená",J201,0)</f>
        <v>0</v>
      </c>
      <c r="BH201" s="248">
        <f>IF(N201="sníž. přenesená",J201,0)</f>
        <v>0</v>
      </c>
      <c r="BI201" s="248">
        <f>IF(N201="nulová",J201,0)</f>
        <v>0</v>
      </c>
      <c r="BJ201" s="18" t="s">
        <v>85</v>
      </c>
      <c r="BK201" s="248">
        <f>ROUND(I201*H201,2)</f>
        <v>0</v>
      </c>
      <c r="BL201" s="18" t="s">
        <v>251</v>
      </c>
      <c r="BM201" s="247" t="s">
        <v>598</v>
      </c>
    </row>
    <row r="202" s="2" customFormat="1" ht="24.15" customHeight="1">
      <c r="A202" s="39"/>
      <c r="B202" s="40"/>
      <c r="C202" s="235" t="s">
        <v>376</v>
      </c>
      <c r="D202" s="235" t="s">
        <v>169</v>
      </c>
      <c r="E202" s="236" t="s">
        <v>1433</v>
      </c>
      <c r="F202" s="237" t="s">
        <v>1434</v>
      </c>
      <c r="G202" s="238" t="s">
        <v>249</v>
      </c>
      <c r="H202" s="239">
        <v>1</v>
      </c>
      <c r="I202" s="240"/>
      <c r="J202" s="241">
        <f>ROUND(I202*H202,2)</f>
        <v>0</v>
      </c>
      <c r="K202" s="242"/>
      <c r="L202" s="45"/>
      <c r="M202" s="243" t="s">
        <v>1</v>
      </c>
      <c r="N202" s="244" t="s">
        <v>42</v>
      </c>
      <c r="O202" s="92"/>
      <c r="P202" s="245">
        <f>O202*H202</f>
        <v>0</v>
      </c>
      <c r="Q202" s="245">
        <v>0.0052399999999999999</v>
      </c>
      <c r="R202" s="245">
        <f>Q202*H202</f>
        <v>0.0052399999999999999</v>
      </c>
      <c r="S202" s="245">
        <v>0</v>
      </c>
      <c r="T202" s="246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7" t="s">
        <v>251</v>
      </c>
      <c r="AT202" s="247" t="s">
        <v>169</v>
      </c>
      <c r="AU202" s="247" t="s">
        <v>87</v>
      </c>
      <c r="AY202" s="18" t="s">
        <v>167</v>
      </c>
      <c r="BE202" s="248">
        <f>IF(N202="základní",J202,0)</f>
        <v>0</v>
      </c>
      <c r="BF202" s="248">
        <f>IF(N202="snížená",J202,0)</f>
        <v>0</v>
      </c>
      <c r="BG202" s="248">
        <f>IF(N202="zákl. přenesená",J202,0)</f>
        <v>0</v>
      </c>
      <c r="BH202" s="248">
        <f>IF(N202="sníž. přenesená",J202,0)</f>
        <v>0</v>
      </c>
      <c r="BI202" s="248">
        <f>IF(N202="nulová",J202,0)</f>
        <v>0</v>
      </c>
      <c r="BJ202" s="18" t="s">
        <v>85</v>
      </c>
      <c r="BK202" s="248">
        <f>ROUND(I202*H202,2)</f>
        <v>0</v>
      </c>
      <c r="BL202" s="18" t="s">
        <v>251</v>
      </c>
      <c r="BM202" s="247" t="s">
        <v>612</v>
      </c>
    </row>
    <row r="203" s="2" customFormat="1" ht="21.75" customHeight="1">
      <c r="A203" s="39"/>
      <c r="B203" s="40"/>
      <c r="C203" s="235" t="s">
        <v>380</v>
      </c>
      <c r="D203" s="235" t="s">
        <v>169</v>
      </c>
      <c r="E203" s="236" t="s">
        <v>1435</v>
      </c>
      <c r="F203" s="237" t="s">
        <v>1436</v>
      </c>
      <c r="G203" s="238" t="s">
        <v>340</v>
      </c>
      <c r="H203" s="239">
        <v>1</v>
      </c>
      <c r="I203" s="240"/>
      <c r="J203" s="241">
        <f>ROUND(I203*H203,2)</f>
        <v>0</v>
      </c>
      <c r="K203" s="242"/>
      <c r="L203" s="45"/>
      <c r="M203" s="243" t="s">
        <v>1</v>
      </c>
      <c r="N203" s="244" t="s">
        <v>42</v>
      </c>
      <c r="O203" s="92"/>
      <c r="P203" s="245">
        <f>O203*H203</f>
        <v>0</v>
      </c>
      <c r="Q203" s="245">
        <v>0.0011999999999999999</v>
      </c>
      <c r="R203" s="245">
        <f>Q203*H203</f>
        <v>0.0011999999999999999</v>
      </c>
      <c r="S203" s="245">
        <v>0</v>
      </c>
      <c r="T203" s="246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7" t="s">
        <v>251</v>
      </c>
      <c r="AT203" s="247" t="s">
        <v>169</v>
      </c>
      <c r="AU203" s="247" t="s">
        <v>87</v>
      </c>
      <c r="AY203" s="18" t="s">
        <v>167</v>
      </c>
      <c r="BE203" s="248">
        <f>IF(N203="základní",J203,0)</f>
        <v>0</v>
      </c>
      <c r="BF203" s="248">
        <f>IF(N203="snížená",J203,0)</f>
        <v>0</v>
      </c>
      <c r="BG203" s="248">
        <f>IF(N203="zákl. přenesená",J203,0)</f>
        <v>0</v>
      </c>
      <c r="BH203" s="248">
        <f>IF(N203="sníž. přenesená",J203,0)</f>
        <v>0</v>
      </c>
      <c r="BI203" s="248">
        <f>IF(N203="nulová",J203,0)</f>
        <v>0</v>
      </c>
      <c r="BJ203" s="18" t="s">
        <v>85</v>
      </c>
      <c r="BK203" s="248">
        <f>ROUND(I203*H203,2)</f>
        <v>0</v>
      </c>
      <c r="BL203" s="18" t="s">
        <v>251</v>
      </c>
      <c r="BM203" s="247" t="s">
        <v>621</v>
      </c>
    </row>
    <row r="204" s="2" customFormat="1" ht="21.75" customHeight="1">
      <c r="A204" s="39"/>
      <c r="B204" s="40"/>
      <c r="C204" s="235" t="s">
        <v>387</v>
      </c>
      <c r="D204" s="235" t="s">
        <v>169</v>
      </c>
      <c r="E204" s="236" t="s">
        <v>1437</v>
      </c>
      <c r="F204" s="237" t="s">
        <v>1438</v>
      </c>
      <c r="G204" s="238" t="s">
        <v>340</v>
      </c>
      <c r="H204" s="239">
        <v>2</v>
      </c>
      <c r="I204" s="240"/>
      <c r="J204" s="241">
        <f>ROUND(I204*H204,2)</f>
        <v>0</v>
      </c>
      <c r="K204" s="242"/>
      <c r="L204" s="45"/>
      <c r="M204" s="243" t="s">
        <v>1</v>
      </c>
      <c r="N204" s="244" t="s">
        <v>42</v>
      </c>
      <c r="O204" s="92"/>
      <c r="P204" s="245">
        <f>O204*H204</f>
        <v>0</v>
      </c>
      <c r="Q204" s="245">
        <v>0</v>
      </c>
      <c r="R204" s="245">
        <f>Q204*H204</f>
        <v>0</v>
      </c>
      <c r="S204" s="245">
        <v>0</v>
      </c>
      <c r="T204" s="246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7" t="s">
        <v>251</v>
      </c>
      <c r="AT204" s="247" t="s">
        <v>169</v>
      </c>
      <c r="AU204" s="247" t="s">
        <v>87</v>
      </c>
      <c r="AY204" s="18" t="s">
        <v>167</v>
      </c>
      <c r="BE204" s="248">
        <f>IF(N204="základní",J204,0)</f>
        <v>0</v>
      </c>
      <c r="BF204" s="248">
        <f>IF(N204="snížená",J204,0)</f>
        <v>0</v>
      </c>
      <c r="BG204" s="248">
        <f>IF(N204="zákl. přenesená",J204,0)</f>
        <v>0</v>
      </c>
      <c r="BH204" s="248">
        <f>IF(N204="sníž. přenesená",J204,0)</f>
        <v>0</v>
      </c>
      <c r="BI204" s="248">
        <f>IF(N204="nulová",J204,0)</f>
        <v>0</v>
      </c>
      <c r="BJ204" s="18" t="s">
        <v>85</v>
      </c>
      <c r="BK204" s="248">
        <f>ROUND(I204*H204,2)</f>
        <v>0</v>
      </c>
      <c r="BL204" s="18" t="s">
        <v>251</v>
      </c>
      <c r="BM204" s="247" t="s">
        <v>634</v>
      </c>
    </row>
    <row r="205" s="2" customFormat="1" ht="24.15" customHeight="1">
      <c r="A205" s="39"/>
      <c r="B205" s="40"/>
      <c r="C205" s="235" t="s">
        <v>394</v>
      </c>
      <c r="D205" s="235" t="s">
        <v>169</v>
      </c>
      <c r="E205" s="236" t="s">
        <v>1439</v>
      </c>
      <c r="F205" s="237" t="s">
        <v>1440</v>
      </c>
      <c r="G205" s="238" t="s">
        <v>340</v>
      </c>
      <c r="H205" s="239">
        <v>2</v>
      </c>
      <c r="I205" s="240"/>
      <c r="J205" s="241">
        <f>ROUND(I205*H205,2)</f>
        <v>0</v>
      </c>
      <c r="K205" s="242"/>
      <c r="L205" s="45"/>
      <c r="M205" s="243" t="s">
        <v>1</v>
      </c>
      <c r="N205" s="244" t="s">
        <v>42</v>
      </c>
      <c r="O205" s="92"/>
      <c r="P205" s="245">
        <f>O205*H205</f>
        <v>0</v>
      </c>
      <c r="Q205" s="245">
        <v>5.0000000000000002E-05</v>
      </c>
      <c r="R205" s="245">
        <f>Q205*H205</f>
        <v>0.00010000000000000001</v>
      </c>
      <c r="S205" s="245">
        <v>0.00066</v>
      </c>
      <c r="T205" s="246">
        <f>S205*H205</f>
        <v>0.00132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7" t="s">
        <v>251</v>
      </c>
      <c r="AT205" s="247" t="s">
        <v>169</v>
      </c>
      <c r="AU205" s="247" t="s">
        <v>87</v>
      </c>
      <c r="AY205" s="18" t="s">
        <v>167</v>
      </c>
      <c r="BE205" s="248">
        <f>IF(N205="základní",J205,0)</f>
        <v>0</v>
      </c>
      <c r="BF205" s="248">
        <f>IF(N205="snížená",J205,0)</f>
        <v>0</v>
      </c>
      <c r="BG205" s="248">
        <f>IF(N205="zákl. přenesená",J205,0)</f>
        <v>0</v>
      </c>
      <c r="BH205" s="248">
        <f>IF(N205="sníž. přenesená",J205,0)</f>
        <v>0</v>
      </c>
      <c r="BI205" s="248">
        <f>IF(N205="nulová",J205,0)</f>
        <v>0</v>
      </c>
      <c r="BJ205" s="18" t="s">
        <v>85</v>
      </c>
      <c r="BK205" s="248">
        <f>ROUND(I205*H205,2)</f>
        <v>0</v>
      </c>
      <c r="BL205" s="18" t="s">
        <v>251</v>
      </c>
      <c r="BM205" s="247" t="s">
        <v>648</v>
      </c>
    </row>
    <row r="206" s="2" customFormat="1" ht="24.15" customHeight="1">
      <c r="A206" s="39"/>
      <c r="B206" s="40"/>
      <c r="C206" s="235" t="s">
        <v>400</v>
      </c>
      <c r="D206" s="235" t="s">
        <v>169</v>
      </c>
      <c r="E206" s="236" t="s">
        <v>1441</v>
      </c>
      <c r="F206" s="237" t="s">
        <v>1442</v>
      </c>
      <c r="G206" s="238" t="s">
        <v>238</v>
      </c>
      <c r="H206" s="239">
        <v>42</v>
      </c>
      <c r="I206" s="240"/>
      <c r="J206" s="241">
        <f>ROUND(I206*H206,2)</f>
        <v>0</v>
      </c>
      <c r="K206" s="242"/>
      <c r="L206" s="45"/>
      <c r="M206" s="243" t="s">
        <v>1</v>
      </c>
      <c r="N206" s="244" t="s">
        <v>42</v>
      </c>
      <c r="O206" s="92"/>
      <c r="P206" s="245">
        <f>O206*H206</f>
        <v>0</v>
      </c>
      <c r="Q206" s="245">
        <v>0.00084000000000000003</v>
      </c>
      <c r="R206" s="245">
        <f>Q206*H206</f>
        <v>0.035279999999999999</v>
      </c>
      <c r="S206" s="245">
        <v>0</v>
      </c>
      <c r="T206" s="246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7" t="s">
        <v>251</v>
      </c>
      <c r="AT206" s="247" t="s">
        <v>169</v>
      </c>
      <c r="AU206" s="247" t="s">
        <v>87</v>
      </c>
      <c r="AY206" s="18" t="s">
        <v>167</v>
      </c>
      <c r="BE206" s="248">
        <f>IF(N206="základní",J206,0)</f>
        <v>0</v>
      </c>
      <c r="BF206" s="248">
        <f>IF(N206="snížená",J206,0)</f>
        <v>0</v>
      </c>
      <c r="BG206" s="248">
        <f>IF(N206="zákl. přenesená",J206,0)</f>
        <v>0</v>
      </c>
      <c r="BH206" s="248">
        <f>IF(N206="sníž. přenesená",J206,0)</f>
        <v>0</v>
      </c>
      <c r="BI206" s="248">
        <f>IF(N206="nulová",J206,0)</f>
        <v>0</v>
      </c>
      <c r="BJ206" s="18" t="s">
        <v>85</v>
      </c>
      <c r="BK206" s="248">
        <f>ROUND(I206*H206,2)</f>
        <v>0</v>
      </c>
      <c r="BL206" s="18" t="s">
        <v>251</v>
      </c>
      <c r="BM206" s="247" t="s">
        <v>659</v>
      </c>
    </row>
    <row r="207" s="2" customFormat="1" ht="24.15" customHeight="1">
      <c r="A207" s="39"/>
      <c r="B207" s="40"/>
      <c r="C207" s="235" t="s">
        <v>405</v>
      </c>
      <c r="D207" s="235" t="s">
        <v>169</v>
      </c>
      <c r="E207" s="236" t="s">
        <v>1443</v>
      </c>
      <c r="F207" s="237" t="s">
        <v>1444</v>
      </c>
      <c r="G207" s="238" t="s">
        <v>238</v>
      </c>
      <c r="H207" s="239">
        <v>5</v>
      </c>
      <c r="I207" s="240"/>
      <c r="J207" s="241">
        <f>ROUND(I207*H207,2)</f>
        <v>0</v>
      </c>
      <c r="K207" s="242"/>
      <c r="L207" s="45"/>
      <c r="M207" s="243" t="s">
        <v>1</v>
      </c>
      <c r="N207" s="244" t="s">
        <v>42</v>
      </c>
      <c r="O207" s="92"/>
      <c r="P207" s="245">
        <f>O207*H207</f>
        <v>0</v>
      </c>
      <c r="Q207" s="245">
        <v>0.00116</v>
      </c>
      <c r="R207" s="245">
        <f>Q207*H207</f>
        <v>0.0057999999999999996</v>
      </c>
      <c r="S207" s="245">
        <v>0</v>
      </c>
      <c r="T207" s="246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7" t="s">
        <v>251</v>
      </c>
      <c r="AT207" s="247" t="s">
        <v>169</v>
      </c>
      <c r="AU207" s="247" t="s">
        <v>87</v>
      </c>
      <c r="AY207" s="18" t="s">
        <v>167</v>
      </c>
      <c r="BE207" s="248">
        <f>IF(N207="základní",J207,0)</f>
        <v>0</v>
      </c>
      <c r="BF207" s="248">
        <f>IF(N207="snížená",J207,0)</f>
        <v>0</v>
      </c>
      <c r="BG207" s="248">
        <f>IF(N207="zákl. přenesená",J207,0)</f>
        <v>0</v>
      </c>
      <c r="BH207" s="248">
        <f>IF(N207="sníž. přenesená",J207,0)</f>
        <v>0</v>
      </c>
      <c r="BI207" s="248">
        <f>IF(N207="nulová",J207,0)</f>
        <v>0</v>
      </c>
      <c r="BJ207" s="18" t="s">
        <v>85</v>
      </c>
      <c r="BK207" s="248">
        <f>ROUND(I207*H207,2)</f>
        <v>0</v>
      </c>
      <c r="BL207" s="18" t="s">
        <v>251</v>
      </c>
      <c r="BM207" s="247" t="s">
        <v>668</v>
      </c>
    </row>
    <row r="208" s="2" customFormat="1" ht="37.8" customHeight="1">
      <c r="A208" s="39"/>
      <c r="B208" s="40"/>
      <c r="C208" s="235" t="s">
        <v>410</v>
      </c>
      <c r="D208" s="235" t="s">
        <v>169</v>
      </c>
      <c r="E208" s="236" t="s">
        <v>1445</v>
      </c>
      <c r="F208" s="237" t="s">
        <v>1446</v>
      </c>
      <c r="G208" s="238" t="s">
        <v>238</v>
      </c>
      <c r="H208" s="239">
        <v>27</v>
      </c>
      <c r="I208" s="240"/>
      <c r="J208" s="241">
        <f>ROUND(I208*H208,2)</f>
        <v>0</v>
      </c>
      <c r="K208" s="242"/>
      <c r="L208" s="45"/>
      <c r="M208" s="243" t="s">
        <v>1</v>
      </c>
      <c r="N208" s="244" t="s">
        <v>42</v>
      </c>
      <c r="O208" s="92"/>
      <c r="P208" s="245">
        <f>O208*H208</f>
        <v>0</v>
      </c>
      <c r="Q208" s="245">
        <v>5.0000000000000002E-05</v>
      </c>
      <c r="R208" s="245">
        <f>Q208*H208</f>
        <v>0.0013500000000000001</v>
      </c>
      <c r="S208" s="245">
        <v>0</v>
      </c>
      <c r="T208" s="246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7" t="s">
        <v>251</v>
      </c>
      <c r="AT208" s="247" t="s">
        <v>169</v>
      </c>
      <c r="AU208" s="247" t="s">
        <v>87</v>
      </c>
      <c r="AY208" s="18" t="s">
        <v>167</v>
      </c>
      <c r="BE208" s="248">
        <f>IF(N208="základní",J208,0)</f>
        <v>0</v>
      </c>
      <c r="BF208" s="248">
        <f>IF(N208="snížená",J208,0)</f>
        <v>0</v>
      </c>
      <c r="BG208" s="248">
        <f>IF(N208="zákl. přenesená",J208,0)</f>
        <v>0</v>
      </c>
      <c r="BH208" s="248">
        <f>IF(N208="sníž. přenesená",J208,0)</f>
        <v>0</v>
      </c>
      <c r="BI208" s="248">
        <f>IF(N208="nulová",J208,0)</f>
        <v>0</v>
      </c>
      <c r="BJ208" s="18" t="s">
        <v>85</v>
      </c>
      <c r="BK208" s="248">
        <f>ROUND(I208*H208,2)</f>
        <v>0</v>
      </c>
      <c r="BL208" s="18" t="s">
        <v>251</v>
      </c>
      <c r="BM208" s="247" t="s">
        <v>680</v>
      </c>
    </row>
    <row r="209" s="2" customFormat="1" ht="37.8" customHeight="1">
      <c r="A209" s="39"/>
      <c r="B209" s="40"/>
      <c r="C209" s="235" t="s">
        <v>415</v>
      </c>
      <c r="D209" s="235" t="s">
        <v>169</v>
      </c>
      <c r="E209" s="236" t="s">
        <v>1447</v>
      </c>
      <c r="F209" s="237" t="s">
        <v>1448</v>
      </c>
      <c r="G209" s="238" t="s">
        <v>238</v>
      </c>
      <c r="H209" s="239">
        <v>6</v>
      </c>
      <c r="I209" s="240"/>
      <c r="J209" s="241">
        <f>ROUND(I209*H209,2)</f>
        <v>0</v>
      </c>
      <c r="K209" s="242"/>
      <c r="L209" s="45"/>
      <c r="M209" s="243" t="s">
        <v>1</v>
      </c>
      <c r="N209" s="244" t="s">
        <v>42</v>
      </c>
      <c r="O209" s="92"/>
      <c r="P209" s="245">
        <f>O209*H209</f>
        <v>0</v>
      </c>
      <c r="Q209" s="245">
        <v>6.9999999999999994E-05</v>
      </c>
      <c r="R209" s="245">
        <f>Q209*H209</f>
        <v>0.00041999999999999996</v>
      </c>
      <c r="S209" s="245">
        <v>0</v>
      </c>
      <c r="T209" s="246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7" t="s">
        <v>251</v>
      </c>
      <c r="AT209" s="247" t="s">
        <v>169</v>
      </c>
      <c r="AU209" s="247" t="s">
        <v>87</v>
      </c>
      <c r="AY209" s="18" t="s">
        <v>167</v>
      </c>
      <c r="BE209" s="248">
        <f>IF(N209="základní",J209,0)</f>
        <v>0</v>
      </c>
      <c r="BF209" s="248">
        <f>IF(N209="snížená",J209,0)</f>
        <v>0</v>
      </c>
      <c r="BG209" s="248">
        <f>IF(N209="zákl. přenesená",J209,0)</f>
        <v>0</v>
      </c>
      <c r="BH209" s="248">
        <f>IF(N209="sníž. přenesená",J209,0)</f>
        <v>0</v>
      </c>
      <c r="BI209" s="248">
        <f>IF(N209="nulová",J209,0)</f>
        <v>0</v>
      </c>
      <c r="BJ209" s="18" t="s">
        <v>85</v>
      </c>
      <c r="BK209" s="248">
        <f>ROUND(I209*H209,2)</f>
        <v>0</v>
      </c>
      <c r="BL209" s="18" t="s">
        <v>251</v>
      </c>
      <c r="BM209" s="247" t="s">
        <v>689</v>
      </c>
    </row>
    <row r="210" s="2" customFormat="1" ht="16.5" customHeight="1">
      <c r="A210" s="39"/>
      <c r="B210" s="40"/>
      <c r="C210" s="235" t="s">
        <v>420</v>
      </c>
      <c r="D210" s="235" t="s">
        <v>169</v>
      </c>
      <c r="E210" s="236" t="s">
        <v>1449</v>
      </c>
      <c r="F210" s="237" t="s">
        <v>1450</v>
      </c>
      <c r="G210" s="238" t="s">
        <v>340</v>
      </c>
      <c r="H210" s="239">
        <v>2</v>
      </c>
      <c r="I210" s="240"/>
      <c r="J210" s="241">
        <f>ROUND(I210*H210,2)</f>
        <v>0</v>
      </c>
      <c r="K210" s="242"/>
      <c r="L210" s="45"/>
      <c r="M210" s="243" t="s">
        <v>1</v>
      </c>
      <c r="N210" s="244" t="s">
        <v>42</v>
      </c>
      <c r="O210" s="92"/>
      <c r="P210" s="245">
        <f>O210*H210</f>
        <v>0</v>
      </c>
      <c r="Q210" s="245">
        <v>0</v>
      </c>
      <c r="R210" s="245">
        <f>Q210*H210</f>
        <v>0</v>
      </c>
      <c r="S210" s="245">
        <v>0</v>
      </c>
      <c r="T210" s="246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7" t="s">
        <v>251</v>
      </c>
      <c r="AT210" s="247" t="s">
        <v>169</v>
      </c>
      <c r="AU210" s="247" t="s">
        <v>87</v>
      </c>
      <c r="AY210" s="18" t="s">
        <v>167</v>
      </c>
      <c r="BE210" s="248">
        <f>IF(N210="základní",J210,0)</f>
        <v>0</v>
      </c>
      <c r="BF210" s="248">
        <f>IF(N210="snížená",J210,0)</f>
        <v>0</v>
      </c>
      <c r="BG210" s="248">
        <f>IF(N210="zákl. přenesená",J210,0)</f>
        <v>0</v>
      </c>
      <c r="BH210" s="248">
        <f>IF(N210="sníž. přenesená",J210,0)</f>
        <v>0</v>
      </c>
      <c r="BI210" s="248">
        <f>IF(N210="nulová",J210,0)</f>
        <v>0</v>
      </c>
      <c r="BJ210" s="18" t="s">
        <v>85</v>
      </c>
      <c r="BK210" s="248">
        <f>ROUND(I210*H210,2)</f>
        <v>0</v>
      </c>
      <c r="BL210" s="18" t="s">
        <v>251</v>
      </c>
      <c r="BM210" s="247" t="s">
        <v>699</v>
      </c>
    </row>
    <row r="211" s="2" customFormat="1" ht="21.75" customHeight="1">
      <c r="A211" s="39"/>
      <c r="B211" s="40"/>
      <c r="C211" s="235" t="s">
        <v>427</v>
      </c>
      <c r="D211" s="235" t="s">
        <v>169</v>
      </c>
      <c r="E211" s="236" t="s">
        <v>1451</v>
      </c>
      <c r="F211" s="237" t="s">
        <v>1452</v>
      </c>
      <c r="G211" s="238" t="s">
        <v>340</v>
      </c>
      <c r="H211" s="239">
        <v>7</v>
      </c>
      <c r="I211" s="240"/>
      <c r="J211" s="241">
        <f>ROUND(I211*H211,2)</f>
        <v>0</v>
      </c>
      <c r="K211" s="242"/>
      <c r="L211" s="45"/>
      <c r="M211" s="243" t="s">
        <v>1</v>
      </c>
      <c r="N211" s="244" t="s">
        <v>42</v>
      </c>
      <c r="O211" s="92"/>
      <c r="P211" s="245">
        <f>O211*H211</f>
        <v>0</v>
      </c>
      <c r="Q211" s="245">
        <v>0.00012999999999999999</v>
      </c>
      <c r="R211" s="245">
        <f>Q211*H211</f>
        <v>0.00090999999999999989</v>
      </c>
      <c r="S211" s="245">
        <v>0</v>
      </c>
      <c r="T211" s="246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7" t="s">
        <v>251</v>
      </c>
      <c r="AT211" s="247" t="s">
        <v>169</v>
      </c>
      <c r="AU211" s="247" t="s">
        <v>87</v>
      </c>
      <c r="AY211" s="18" t="s">
        <v>167</v>
      </c>
      <c r="BE211" s="248">
        <f>IF(N211="základní",J211,0)</f>
        <v>0</v>
      </c>
      <c r="BF211" s="248">
        <f>IF(N211="snížená",J211,0)</f>
        <v>0</v>
      </c>
      <c r="BG211" s="248">
        <f>IF(N211="zákl. přenesená",J211,0)</f>
        <v>0</v>
      </c>
      <c r="BH211" s="248">
        <f>IF(N211="sníž. přenesená",J211,0)</f>
        <v>0</v>
      </c>
      <c r="BI211" s="248">
        <f>IF(N211="nulová",J211,0)</f>
        <v>0</v>
      </c>
      <c r="BJ211" s="18" t="s">
        <v>85</v>
      </c>
      <c r="BK211" s="248">
        <f>ROUND(I211*H211,2)</f>
        <v>0</v>
      </c>
      <c r="BL211" s="18" t="s">
        <v>251</v>
      </c>
      <c r="BM211" s="247" t="s">
        <v>707</v>
      </c>
    </row>
    <row r="212" s="2" customFormat="1" ht="16.5" customHeight="1">
      <c r="A212" s="39"/>
      <c r="B212" s="40"/>
      <c r="C212" s="235" t="s">
        <v>431</v>
      </c>
      <c r="D212" s="235" t="s">
        <v>169</v>
      </c>
      <c r="E212" s="236" t="s">
        <v>1453</v>
      </c>
      <c r="F212" s="237" t="s">
        <v>1454</v>
      </c>
      <c r="G212" s="238" t="s">
        <v>1455</v>
      </c>
      <c r="H212" s="239">
        <v>1</v>
      </c>
      <c r="I212" s="240"/>
      <c r="J212" s="241">
        <f>ROUND(I212*H212,2)</f>
        <v>0</v>
      </c>
      <c r="K212" s="242"/>
      <c r="L212" s="45"/>
      <c r="M212" s="243" t="s">
        <v>1</v>
      </c>
      <c r="N212" s="244" t="s">
        <v>42</v>
      </c>
      <c r="O212" s="92"/>
      <c r="P212" s="245">
        <f>O212*H212</f>
        <v>0</v>
      </c>
      <c r="Q212" s="245">
        <v>0.00025000000000000001</v>
      </c>
      <c r="R212" s="245">
        <f>Q212*H212</f>
        <v>0.00025000000000000001</v>
      </c>
      <c r="S212" s="245">
        <v>0</v>
      </c>
      <c r="T212" s="246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7" t="s">
        <v>251</v>
      </c>
      <c r="AT212" s="247" t="s">
        <v>169</v>
      </c>
      <c r="AU212" s="247" t="s">
        <v>87</v>
      </c>
      <c r="AY212" s="18" t="s">
        <v>167</v>
      </c>
      <c r="BE212" s="248">
        <f>IF(N212="základní",J212,0)</f>
        <v>0</v>
      </c>
      <c r="BF212" s="248">
        <f>IF(N212="snížená",J212,0)</f>
        <v>0</v>
      </c>
      <c r="BG212" s="248">
        <f>IF(N212="zákl. přenesená",J212,0)</f>
        <v>0</v>
      </c>
      <c r="BH212" s="248">
        <f>IF(N212="sníž. přenesená",J212,0)</f>
        <v>0</v>
      </c>
      <c r="BI212" s="248">
        <f>IF(N212="nulová",J212,0)</f>
        <v>0</v>
      </c>
      <c r="BJ212" s="18" t="s">
        <v>85</v>
      </c>
      <c r="BK212" s="248">
        <f>ROUND(I212*H212,2)</f>
        <v>0</v>
      </c>
      <c r="BL212" s="18" t="s">
        <v>251</v>
      </c>
      <c r="BM212" s="247" t="s">
        <v>717</v>
      </c>
    </row>
    <row r="213" s="2" customFormat="1" ht="24.15" customHeight="1">
      <c r="A213" s="39"/>
      <c r="B213" s="40"/>
      <c r="C213" s="235" t="s">
        <v>437</v>
      </c>
      <c r="D213" s="235" t="s">
        <v>169</v>
      </c>
      <c r="E213" s="236" t="s">
        <v>1456</v>
      </c>
      <c r="F213" s="237" t="s">
        <v>1457</v>
      </c>
      <c r="G213" s="238" t="s">
        <v>340</v>
      </c>
      <c r="H213" s="239">
        <v>2</v>
      </c>
      <c r="I213" s="240"/>
      <c r="J213" s="241">
        <f>ROUND(I213*H213,2)</f>
        <v>0</v>
      </c>
      <c r="K213" s="242"/>
      <c r="L213" s="45"/>
      <c r="M213" s="243" t="s">
        <v>1</v>
      </c>
      <c r="N213" s="244" t="s">
        <v>42</v>
      </c>
      <c r="O213" s="92"/>
      <c r="P213" s="245">
        <f>O213*H213</f>
        <v>0</v>
      </c>
      <c r="Q213" s="245">
        <v>0.00022000000000000001</v>
      </c>
      <c r="R213" s="245">
        <f>Q213*H213</f>
        <v>0.00044000000000000002</v>
      </c>
      <c r="S213" s="245">
        <v>0</v>
      </c>
      <c r="T213" s="246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7" t="s">
        <v>251</v>
      </c>
      <c r="AT213" s="247" t="s">
        <v>169</v>
      </c>
      <c r="AU213" s="247" t="s">
        <v>87</v>
      </c>
      <c r="AY213" s="18" t="s">
        <v>167</v>
      </c>
      <c r="BE213" s="248">
        <f>IF(N213="základní",J213,0)</f>
        <v>0</v>
      </c>
      <c r="BF213" s="248">
        <f>IF(N213="snížená",J213,0)</f>
        <v>0</v>
      </c>
      <c r="BG213" s="248">
        <f>IF(N213="zákl. přenesená",J213,0)</f>
        <v>0</v>
      </c>
      <c r="BH213" s="248">
        <f>IF(N213="sníž. přenesená",J213,0)</f>
        <v>0</v>
      </c>
      <c r="BI213" s="248">
        <f>IF(N213="nulová",J213,0)</f>
        <v>0</v>
      </c>
      <c r="BJ213" s="18" t="s">
        <v>85</v>
      </c>
      <c r="BK213" s="248">
        <f>ROUND(I213*H213,2)</f>
        <v>0</v>
      </c>
      <c r="BL213" s="18" t="s">
        <v>251</v>
      </c>
      <c r="BM213" s="247" t="s">
        <v>725</v>
      </c>
    </row>
    <row r="214" s="2" customFormat="1" ht="24.15" customHeight="1">
      <c r="A214" s="39"/>
      <c r="B214" s="40"/>
      <c r="C214" s="235" t="s">
        <v>443</v>
      </c>
      <c r="D214" s="235" t="s">
        <v>169</v>
      </c>
      <c r="E214" s="236" t="s">
        <v>1458</v>
      </c>
      <c r="F214" s="237" t="s">
        <v>1459</v>
      </c>
      <c r="G214" s="238" t="s">
        <v>340</v>
      </c>
      <c r="H214" s="239">
        <v>1</v>
      </c>
      <c r="I214" s="240"/>
      <c r="J214" s="241">
        <f>ROUND(I214*H214,2)</f>
        <v>0</v>
      </c>
      <c r="K214" s="242"/>
      <c r="L214" s="45"/>
      <c r="M214" s="243" t="s">
        <v>1</v>
      </c>
      <c r="N214" s="244" t="s">
        <v>42</v>
      </c>
      <c r="O214" s="92"/>
      <c r="P214" s="245">
        <f>O214*H214</f>
        <v>0</v>
      </c>
      <c r="Q214" s="245">
        <v>0.00056999999999999998</v>
      </c>
      <c r="R214" s="245">
        <f>Q214*H214</f>
        <v>0.00056999999999999998</v>
      </c>
      <c r="S214" s="245">
        <v>0</v>
      </c>
      <c r="T214" s="246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7" t="s">
        <v>251</v>
      </c>
      <c r="AT214" s="247" t="s">
        <v>169</v>
      </c>
      <c r="AU214" s="247" t="s">
        <v>87</v>
      </c>
      <c r="AY214" s="18" t="s">
        <v>167</v>
      </c>
      <c r="BE214" s="248">
        <f>IF(N214="základní",J214,0)</f>
        <v>0</v>
      </c>
      <c r="BF214" s="248">
        <f>IF(N214="snížená",J214,0)</f>
        <v>0</v>
      </c>
      <c r="BG214" s="248">
        <f>IF(N214="zákl. přenesená",J214,0)</f>
        <v>0</v>
      </c>
      <c r="BH214" s="248">
        <f>IF(N214="sníž. přenesená",J214,0)</f>
        <v>0</v>
      </c>
      <c r="BI214" s="248">
        <f>IF(N214="nulová",J214,0)</f>
        <v>0</v>
      </c>
      <c r="BJ214" s="18" t="s">
        <v>85</v>
      </c>
      <c r="BK214" s="248">
        <f>ROUND(I214*H214,2)</f>
        <v>0</v>
      </c>
      <c r="BL214" s="18" t="s">
        <v>251</v>
      </c>
      <c r="BM214" s="247" t="s">
        <v>736</v>
      </c>
    </row>
    <row r="215" s="2" customFormat="1" ht="24.15" customHeight="1">
      <c r="A215" s="39"/>
      <c r="B215" s="40"/>
      <c r="C215" s="235" t="s">
        <v>447</v>
      </c>
      <c r="D215" s="235" t="s">
        <v>169</v>
      </c>
      <c r="E215" s="236" t="s">
        <v>1460</v>
      </c>
      <c r="F215" s="237" t="s">
        <v>1461</v>
      </c>
      <c r="G215" s="238" t="s">
        <v>340</v>
      </c>
      <c r="H215" s="239">
        <v>1</v>
      </c>
      <c r="I215" s="240"/>
      <c r="J215" s="241">
        <f>ROUND(I215*H215,2)</f>
        <v>0</v>
      </c>
      <c r="K215" s="242"/>
      <c r="L215" s="45"/>
      <c r="M215" s="243" t="s">
        <v>1</v>
      </c>
      <c r="N215" s="244" t="s">
        <v>42</v>
      </c>
      <c r="O215" s="92"/>
      <c r="P215" s="245">
        <f>O215*H215</f>
        <v>0</v>
      </c>
      <c r="Q215" s="245">
        <v>0.00076999999999999996</v>
      </c>
      <c r="R215" s="245">
        <f>Q215*H215</f>
        <v>0.00076999999999999996</v>
      </c>
      <c r="S215" s="245">
        <v>0</v>
      </c>
      <c r="T215" s="246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7" t="s">
        <v>251</v>
      </c>
      <c r="AT215" s="247" t="s">
        <v>169</v>
      </c>
      <c r="AU215" s="247" t="s">
        <v>87</v>
      </c>
      <c r="AY215" s="18" t="s">
        <v>167</v>
      </c>
      <c r="BE215" s="248">
        <f>IF(N215="základní",J215,0)</f>
        <v>0</v>
      </c>
      <c r="BF215" s="248">
        <f>IF(N215="snížená",J215,0)</f>
        <v>0</v>
      </c>
      <c r="BG215" s="248">
        <f>IF(N215="zákl. přenesená",J215,0)</f>
        <v>0</v>
      </c>
      <c r="BH215" s="248">
        <f>IF(N215="sníž. přenesená",J215,0)</f>
        <v>0</v>
      </c>
      <c r="BI215" s="248">
        <f>IF(N215="nulová",J215,0)</f>
        <v>0</v>
      </c>
      <c r="BJ215" s="18" t="s">
        <v>85</v>
      </c>
      <c r="BK215" s="248">
        <f>ROUND(I215*H215,2)</f>
        <v>0</v>
      </c>
      <c r="BL215" s="18" t="s">
        <v>251</v>
      </c>
      <c r="BM215" s="247" t="s">
        <v>744</v>
      </c>
    </row>
    <row r="216" s="2" customFormat="1" ht="24.15" customHeight="1">
      <c r="A216" s="39"/>
      <c r="B216" s="40"/>
      <c r="C216" s="235" t="s">
        <v>453</v>
      </c>
      <c r="D216" s="235" t="s">
        <v>169</v>
      </c>
      <c r="E216" s="236" t="s">
        <v>1462</v>
      </c>
      <c r="F216" s="237" t="s">
        <v>1463</v>
      </c>
      <c r="G216" s="238" t="s">
        <v>249</v>
      </c>
      <c r="H216" s="239">
        <v>1</v>
      </c>
      <c r="I216" s="240"/>
      <c r="J216" s="241">
        <f>ROUND(I216*H216,2)</f>
        <v>0</v>
      </c>
      <c r="K216" s="242"/>
      <c r="L216" s="45"/>
      <c r="M216" s="243" t="s">
        <v>1</v>
      </c>
      <c r="N216" s="244" t="s">
        <v>42</v>
      </c>
      <c r="O216" s="92"/>
      <c r="P216" s="245">
        <f>O216*H216</f>
        <v>0</v>
      </c>
      <c r="Q216" s="245">
        <v>0.0292</v>
      </c>
      <c r="R216" s="245">
        <f>Q216*H216</f>
        <v>0.0292</v>
      </c>
      <c r="S216" s="245">
        <v>0</v>
      </c>
      <c r="T216" s="246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7" t="s">
        <v>251</v>
      </c>
      <c r="AT216" s="247" t="s">
        <v>169</v>
      </c>
      <c r="AU216" s="247" t="s">
        <v>87</v>
      </c>
      <c r="AY216" s="18" t="s">
        <v>167</v>
      </c>
      <c r="BE216" s="248">
        <f>IF(N216="základní",J216,0)</f>
        <v>0</v>
      </c>
      <c r="BF216" s="248">
        <f>IF(N216="snížená",J216,0)</f>
        <v>0</v>
      </c>
      <c r="BG216" s="248">
        <f>IF(N216="zákl. přenesená",J216,0)</f>
        <v>0</v>
      </c>
      <c r="BH216" s="248">
        <f>IF(N216="sníž. přenesená",J216,0)</f>
        <v>0</v>
      </c>
      <c r="BI216" s="248">
        <f>IF(N216="nulová",J216,0)</f>
        <v>0</v>
      </c>
      <c r="BJ216" s="18" t="s">
        <v>85</v>
      </c>
      <c r="BK216" s="248">
        <f>ROUND(I216*H216,2)</f>
        <v>0</v>
      </c>
      <c r="BL216" s="18" t="s">
        <v>251</v>
      </c>
      <c r="BM216" s="247" t="s">
        <v>753</v>
      </c>
    </row>
    <row r="217" s="2" customFormat="1" ht="16.5" customHeight="1">
      <c r="A217" s="39"/>
      <c r="B217" s="40"/>
      <c r="C217" s="235" t="s">
        <v>457</v>
      </c>
      <c r="D217" s="235" t="s">
        <v>169</v>
      </c>
      <c r="E217" s="236" t="s">
        <v>1464</v>
      </c>
      <c r="F217" s="237" t="s">
        <v>1465</v>
      </c>
      <c r="G217" s="238" t="s">
        <v>249</v>
      </c>
      <c r="H217" s="239">
        <v>1</v>
      </c>
      <c r="I217" s="240"/>
      <c r="J217" s="241">
        <f>ROUND(I217*H217,2)</f>
        <v>0</v>
      </c>
      <c r="K217" s="242"/>
      <c r="L217" s="45"/>
      <c r="M217" s="243" t="s">
        <v>1</v>
      </c>
      <c r="N217" s="244" t="s">
        <v>42</v>
      </c>
      <c r="O217" s="92"/>
      <c r="P217" s="245">
        <f>O217*H217</f>
        <v>0</v>
      </c>
      <c r="Q217" s="245">
        <v>0</v>
      </c>
      <c r="R217" s="245">
        <f>Q217*H217</f>
        <v>0</v>
      </c>
      <c r="S217" s="245">
        <v>0</v>
      </c>
      <c r="T217" s="246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7" t="s">
        <v>251</v>
      </c>
      <c r="AT217" s="247" t="s">
        <v>169</v>
      </c>
      <c r="AU217" s="247" t="s">
        <v>87</v>
      </c>
      <c r="AY217" s="18" t="s">
        <v>167</v>
      </c>
      <c r="BE217" s="248">
        <f>IF(N217="základní",J217,0)</f>
        <v>0</v>
      </c>
      <c r="BF217" s="248">
        <f>IF(N217="snížená",J217,0)</f>
        <v>0</v>
      </c>
      <c r="BG217" s="248">
        <f>IF(N217="zákl. přenesená",J217,0)</f>
        <v>0</v>
      </c>
      <c r="BH217" s="248">
        <f>IF(N217="sníž. přenesená",J217,0)</f>
        <v>0</v>
      </c>
      <c r="BI217" s="248">
        <f>IF(N217="nulová",J217,0)</f>
        <v>0</v>
      </c>
      <c r="BJ217" s="18" t="s">
        <v>85</v>
      </c>
      <c r="BK217" s="248">
        <f>ROUND(I217*H217,2)</f>
        <v>0</v>
      </c>
      <c r="BL217" s="18" t="s">
        <v>251</v>
      </c>
      <c r="BM217" s="247" t="s">
        <v>767</v>
      </c>
    </row>
    <row r="218" s="2" customFormat="1" ht="24.15" customHeight="1">
      <c r="A218" s="39"/>
      <c r="B218" s="40"/>
      <c r="C218" s="235" t="s">
        <v>463</v>
      </c>
      <c r="D218" s="235" t="s">
        <v>169</v>
      </c>
      <c r="E218" s="236" t="s">
        <v>1466</v>
      </c>
      <c r="F218" s="237" t="s">
        <v>1467</v>
      </c>
      <c r="G218" s="238" t="s">
        <v>238</v>
      </c>
      <c r="H218" s="239">
        <v>67</v>
      </c>
      <c r="I218" s="240"/>
      <c r="J218" s="241">
        <f>ROUND(I218*H218,2)</f>
        <v>0</v>
      </c>
      <c r="K218" s="242"/>
      <c r="L218" s="45"/>
      <c r="M218" s="243" t="s">
        <v>1</v>
      </c>
      <c r="N218" s="244" t="s">
        <v>42</v>
      </c>
      <c r="O218" s="92"/>
      <c r="P218" s="245">
        <f>O218*H218</f>
        <v>0</v>
      </c>
      <c r="Q218" s="245">
        <v>0.00019000000000000001</v>
      </c>
      <c r="R218" s="245">
        <f>Q218*H218</f>
        <v>0.01273</v>
      </c>
      <c r="S218" s="245">
        <v>0</v>
      </c>
      <c r="T218" s="246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7" t="s">
        <v>251</v>
      </c>
      <c r="AT218" s="247" t="s">
        <v>169</v>
      </c>
      <c r="AU218" s="247" t="s">
        <v>87</v>
      </c>
      <c r="AY218" s="18" t="s">
        <v>167</v>
      </c>
      <c r="BE218" s="248">
        <f>IF(N218="základní",J218,0)</f>
        <v>0</v>
      </c>
      <c r="BF218" s="248">
        <f>IF(N218="snížená",J218,0)</f>
        <v>0</v>
      </c>
      <c r="BG218" s="248">
        <f>IF(N218="zákl. přenesená",J218,0)</f>
        <v>0</v>
      </c>
      <c r="BH218" s="248">
        <f>IF(N218="sníž. přenesená",J218,0)</f>
        <v>0</v>
      </c>
      <c r="BI218" s="248">
        <f>IF(N218="nulová",J218,0)</f>
        <v>0</v>
      </c>
      <c r="BJ218" s="18" t="s">
        <v>85</v>
      </c>
      <c r="BK218" s="248">
        <f>ROUND(I218*H218,2)</f>
        <v>0</v>
      </c>
      <c r="BL218" s="18" t="s">
        <v>251</v>
      </c>
      <c r="BM218" s="247" t="s">
        <v>776</v>
      </c>
    </row>
    <row r="219" s="13" customFormat="1">
      <c r="A219" s="13"/>
      <c r="B219" s="249"/>
      <c r="C219" s="250"/>
      <c r="D219" s="251" t="s">
        <v>175</v>
      </c>
      <c r="E219" s="252" t="s">
        <v>1</v>
      </c>
      <c r="F219" s="253" t="s">
        <v>1468</v>
      </c>
      <c r="G219" s="250"/>
      <c r="H219" s="254">
        <v>67</v>
      </c>
      <c r="I219" s="255"/>
      <c r="J219" s="250"/>
      <c r="K219" s="250"/>
      <c r="L219" s="256"/>
      <c r="M219" s="257"/>
      <c r="N219" s="258"/>
      <c r="O219" s="258"/>
      <c r="P219" s="258"/>
      <c r="Q219" s="258"/>
      <c r="R219" s="258"/>
      <c r="S219" s="258"/>
      <c r="T219" s="25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0" t="s">
        <v>175</v>
      </c>
      <c r="AU219" s="260" t="s">
        <v>87</v>
      </c>
      <c r="AV219" s="13" t="s">
        <v>87</v>
      </c>
      <c r="AW219" s="13" t="s">
        <v>34</v>
      </c>
      <c r="AX219" s="13" t="s">
        <v>77</v>
      </c>
      <c r="AY219" s="260" t="s">
        <v>167</v>
      </c>
    </row>
    <row r="220" s="14" customFormat="1">
      <c r="A220" s="14"/>
      <c r="B220" s="261"/>
      <c r="C220" s="262"/>
      <c r="D220" s="251" t="s">
        <v>175</v>
      </c>
      <c r="E220" s="263" t="s">
        <v>1</v>
      </c>
      <c r="F220" s="264" t="s">
        <v>187</v>
      </c>
      <c r="G220" s="262"/>
      <c r="H220" s="265">
        <v>67</v>
      </c>
      <c r="I220" s="266"/>
      <c r="J220" s="262"/>
      <c r="K220" s="262"/>
      <c r="L220" s="267"/>
      <c r="M220" s="268"/>
      <c r="N220" s="269"/>
      <c r="O220" s="269"/>
      <c r="P220" s="269"/>
      <c r="Q220" s="269"/>
      <c r="R220" s="269"/>
      <c r="S220" s="269"/>
      <c r="T220" s="270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71" t="s">
        <v>175</v>
      </c>
      <c r="AU220" s="271" t="s">
        <v>87</v>
      </c>
      <c r="AV220" s="14" t="s">
        <v>173</v>
      </c>
      <c r="AW220" s="14" t="s">
        <v>34</v>
      </c>
      <c r="AX220" s="14" t="s">
        <v>85</v>
      </c>
      <c r="AY220" s="271" t="s">
        <v>167</v>
      </c>
    </row>
    <row r="221" s="2" customFormat="1" ht="21.75" customHeight="1">
      <c r="A221" s="39"/>
      <c r="B221" s="40"/>
      <c r="C221" s="235" t="s">
        <v>477</v>
      </c>
      <c r="D221" s="235" t="s">
        <v>169</v>
      </c>
      <c r="E221" s="236" t="s">
        <v>1469</v>
      </c>
      <c r="F221" s="237" t="s">
        <v>1470</v>
      </c>
      <c r="G221" s="238" t="s">
        <v>238</v>
      </c>
      <c r="H221" s="239">
        <v>67</v>
      </c>
      <c r="I221" s="240"/>
      <c r="J221" s="241">
        <f>ROUND(I221*H221,2)</f>
        <v>0</v>
      </c>
      <c r="K221" s="242"/>
      <c r="L221" s="45"/>
      <c r="M221" s="243" t="s">
        <v>1</v>
      </c>
      <c r="N221" s="244" t="s">
        <v>42</v>
      </c>
      <c r="O221" s="92"/>
      <c r="P221" s="245">
        <f>O221*H221</f>
        <v>0</v>
      </c>
      <c r="Q221" s="245">
        <v>1.0000000000000001E-05</v>
      </c>
      <c r="R221" s="245">
        <f>Q221*H221</f>
        <v>0.00067000000000000002</v>
      </c>
      <c r="S221" s="245">
        <v>0</v>
      </c>
      <c r="T221" s="246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7" t="s">
        <v>251</v>
      </c>
      <c r="AT221" s="247" t="s">
        <v>169</v>
      </c>
      <c r="AU221" s="247" t="s">
        <v>87</v>
      </c>
      <c r="AY221" s="18" t="s">
        <v>167</v>
      </c>
      <c r="BE221" s="248">
        <f>IF(N221="základní",J221,0)</f>
        <v>0</v>
      </c>
      <c r="BF221" s="248">
        <f>IF(N221="snížená",J221,0)</f>
        <v>0</v>
      </c>
      <c r="BG221" s="248">
        <f>IF(N221="zákl. přenesená",J221,0)</f>
        <v>0</v>
      </c>
      <c r="BH221" s="248">
        <f>IF(N221="sníž. přenesená",J221,0)</f>
        <v>0</v>
      </c>
      <c r="BI221" s="248">
        <f>IF(N221="nulová",J221,0)</f>
        <v>0</v>
      </c>
      <c r="BJ221" s="18" t="s">
        <v>85</v>
      </c>
      <c r="BK221" s="248">
        <f>ROUND(I221*H221,2)</f>
        <v>0</v>
      </c>
      <c r="BL221" s="18" t="s">
        <v>251</v>
      </c>
      <c r="BM221" s="247" t="s">
        <v>787</v>
      </c>
    </row>
    <row r="222" s="2" customFormat="1" ht="24.15" customHeight="1">
      <c r="A222" s="39"/>
      <c r="B222" s="40"/>
      <c r="C222" s="235" t="s">
        <v>481</v>
      </c>
      <c r="D222" s="235" t="s">
        <v>169</v>
      </c>
      <c r="E222" s="236" t="s">
        <v>1471</v>
      </c>
      <c r="F222" s="237" t="s">
        <v>1472</v>
      </c>
      <c r="G222" s="238" t="s">
        <v>214</v>
      </c>
      <c r="H222" s="239">
        <v>0.157</v>
      </c>
      <c r="I222" s="240"/>
      <c r="J222" s="241">
        <f>ROUND(I222*H222,2)</f>
        <v>0</v>
      </c>
      <c r="K222" s="242"/>
      <c r="L222" s="45"/>
      <c r="M222" s="243" t="s">
        <v>1</v>
      </c>
      <c r="N222" s="244" t="s">
        <v>42</v>
      </c>
      <c r="O222" s="92"/>
      <c r="P222" s="245">
        <f>O222*H222</f>
        <v>0</v>
      </c>
      <c r="Q222" s="245">
        <v>0</v>
      </c>
      <c r="R222" s="245">
        <f>Q222*H222</f>
        <v>0</v>
      </c>
      <c r="S222" s="245">
        <v>0</v>
      </c>
      <c r="T222" s="246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7" t="s">
        <v>251</v>
      </c>
      <c r="AT222" s="247" t="s">
        <v>169</v>
      </c>
      <c r="AU222" s="247" t="s">
        <v>87</v>
      </c>
      <c r="AY222" s="18" t="s">
        <v>167</v>
      </c>
      <c r="BE222" s="248">
        <f>IF(N222="základní",J222,0)</f>
        <v>0</v>
      </c>
      <c r="BF222" s="248">
        <f>IF(N222="snížená",J222,0)</f>
        <v>0</v>
      </c>
      <c r="BG222" s="248">
        <f>IF(N222="zákl. přenesená",J222,0)</f>
        <v>0</v>
      </c>
      <c r="BH222" s="248">
        <f>IF(N222="sníž. přenesená",J222,0)</f>
        <v>0</v>
      </c>
      <c r="BI222" s="248">
        <f>IF(N222="nulová",J222,0)</f>
        <v>0</v>
      </c>
      <c r="BJ222" s="18" t="s">
        <v>85</v>
      </c>
      <c r="BK222" s="248">
        <f>ROUND(I222*H222,2)</f>
        <v>0</v>
      </c>
      <c r="BL222" s="18" t="s">
        <v>251</v>
      </c>
      <c r="BM222" s="247" t="s">
        <v>800</v>
      </c>
    </row>
    <row r="223" s="12" customFormat="1" ht="22.8" customHeight="1">
      <c r="A223" s="12"/>
      <c r="B223" s="219"/>
      <c r="C223" s="220"/>
      <c r="D223" s="221" t="s">
        <v>76</v>
      </c>
      <c r="E223" s="233" t="s">
        <v>1473</v>
      </c>
      <c r="F223" s="233" t="s">
        <v>1474</v>
      </c>
      <c r="G223" s="220"/>
      <c r="H223" s="220"/>
      <c r="I223" s="223"/>
      <c r="J223" s="234">
        <f>BK223</f>
        <v>0</v>
      </c>
      <c r="K223" s="220"/>
      <c r="L223" s="225"/>
      <c r="M223" s="226"/>
      <c r="N223" s="227"/>
      <c r="O223" s="227"/>
      <c r="P223" s="228">
        <f>SUM(P224:P241)</f>
        <v>0</v>
      </c>
      <c r="Q223" s="227"/>
      <c r="R223" s="228">
        <f>SUM(R224:R241)</f>
        <v>0.095299999999999996</v>
      </c>
      <c r="S223" s="227"/>
      <c r="T223" s="229">
        <f>SUM(T224:T241)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30" t="s">
        <v>87</v>
      </c>
      <c r="AT223" s="231" t="s">
        <v>76</v>
      </c>
      <c r="AU223" s="231" t="s">
        <v>85</v>
      </c>
      <c r="AY223" s="230" t="s">
        <v>167</v>
      </c>
      <c r="BK223" s="232">
        <f>SUM(BK224:BK241)</f>
        <v>0</v>
      </c>
    </row>
    <row r="224" s="2" customFormat="1" ht="24.15" customHeight="1">
      <c r="A224" s="39"/>
      <c r="B224" s="40"/>
      <c r="C224" s="235" t="s">
        <v>486</v>
      </c>
      <c r="D224" s="235" t="s">
        <v>169</v>
      </c>
      <c r="E224" s="236" t="s">
        <v>1475</v>
      </c>
      <c r="F224" s="237" t="s">
        <v>1476</v>
      </c>
      <c r="G224" s="238" t="s">
        <v>249</v>
      </c>
      <c r="H224" s="239">
        <v>1</v>
      </c>
      <c r="I224" s="240"/>
      <c r="J224" s="241">
        <f>ROUND(I224*H224,2)</f>
        <v>0</v>
      </c>
      <c r="K224" s="242"/>
      <c r="L224" s="45"/>
      <c r="M224" s="243" t="s">
        <v>1</v>
      </c>
      <c r="N224" s="244" t="s">
        <v>42</v>
      </c>
      <c r="O224" s="92"/>
      <c r="P224" s="245">
        <f>O224*H224</f>
        <v>0</v>
      </c>
      <c r="Q224" s="245">
        <v>0.016969999999999999</v>
      </c>
      <c r="R224" s="245">
        <f>Q224*H224</f>
        <v>0.016969999999999999</v>
      </c>
      <c r="S224" s="245">
        <v>0</v>
      </c>
      <c r="T224" s="246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7" t="s">
        <v>251</v>
      </c>
      <c r="AT224" s="247" t="s">
        <v>169</v>
      </c>
      <c r="AU224" s="247" t="s">
        <v>87</v>
      </c>
      <c r="AY224" s="18" t="s">
        <v>167</v>
      </c>
      <c r="BE224" s="248">
        <f>IF(N224="základní",J224,0)</f>
        <v>0</v>
      </c>
      <c r="BF224" s="248">
        <f>IF(N224="snížená",J224,0)</f>
        <v>0</v>
      </c>
      <c r="BG224" s="248">
        <f>IF(N224="zákl. přenesená",J224,0)</f>
        <v>0</v>
      </c>
      <c r="BH224" s="248">
        <f>IF(N224="sníž. přenesená",J224,0)</f>
        <v>0</v>
      </c>
      <c r="BI224" s="248">
        <f>IF(N224="nulová",J224,0)</f>
        <v>0</v>
      </c>
      <c r="BJ224" s="18" t="s">
        <v>85</v>
      </c>
      <c r="BK224" s="248">
        <f>ROUND(I224*H224,2)</f>
        <v>0</v>
      </c>
      <c r="BL224" s="18" t="s">
        <v>251</v>
      </c>
      <c r="BM224" s="247" t="s">
        <v>810</v>
      </c>
    </row>
    <row r="225" s="2" customFormat="1">
      <c r="A225" s="39"/>
      <c r="B225" s="40"/>
      <c r="C225" s="41"/>
      <c r="D225" s="251" t="s">
        <v>757</v>
      </c>
      <c r="E225" s="41"/>
      <c r="F225" s="304" t="s">
        <v>1477</v>
      </c>
      <c r="G225" s="41"/>
      <c r="H225" s="41"/>
      <c r="I225" s="202"/>
      <c r="J225" s="41"/>
      <c r="K225" s="41"/>
      <c r="L225" s="45"/>
      <c r="M225" s="305"/>
      <c r="N225" s="306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757</v>
      </c>
      <c r="AU225" s="18" t="s">
        <v>87</v>
      </c>
    </row>
    <row r="226" s="2" customFormat="1" ht="24.15" customHeight="1">
      <c r="A226" s="39"/>
      <c r="B226" s="40"/>
      <c r="C226" s="235" t="s">
        <v>490</v>
      </c>
      <c r="D226" s="235" t="s">
        <v>169</v>
      </c>
      <c r="E226" s="236" t="s">
        <v>1478</v>
      </c>
      <c r="F226" s="237" t="s">
        <v>1479</v>
      </c>
      <c r="G226" s="238" t="s">
        <v>249</v>
      </c>
      <c r="H226" s="239">
        <v>1</v>
      </c>
      <c r="I226" s="240"/>
      <c r="J226" s="241">
        <f>ROUND(I226*H226,2)</f>
        <v>0</v>
      </c>
      <c r="K226" s="242"/>
      <c r="L226" s="45"/>
      <c r="M226" s="243" t="s">
        <v>1</v>
      </c>
      <c r="N226" s="244" t="s">
        <v>42</v>
      </c>
      <c r="O226" s="92"/>
      <c r="P226" s="245">
        <f>O226*H226</f>
        <v>0</v>
      </c>
      <c r="Q226" s="245">
        <v>0.039910000000000001</v>
      </c>
      <c r="R226" s="245">
        <f>Q226*H226</f>
        <v>0.039910000000000001</v>
      </c>
      <c r="S226" s="245">
        <v>0</v>
      </c>
      <c r="T226" s="246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7" t="s">
        <v>251</v>
      </c>
      <c r="AT226" s="247" t="s">
        <v>169</v>
      </c>
      <c r="AU226" s="247" t="s">
        <v>87</v>
      </c>
      <c r="AY226" s="18" t="s">
        <v>167</v>
      </c>
      <c r="BE226" s="248">
        <f>IF(N226="základní",J226,0)</f>
        <v>0</v>
      </c>
      <c r="BF226" s="248">
        <f>IF(N226="snížená",J226,0)</f>
        <v>0</v>
      </c>
      <c r="BG226" s="248">
        <f>IF(N226="zákl. přenesená",J226,0)</f>
        <v>0</v>
      </c>
      <c r="BH226" s="248">
        <f>IF(N226="sníž. přenesená",J226,0)</f>
        <v>0</v>
      </c>
      <c r="BI226" s="248">
        <f>IF(N226="nulová",J226,0)</f>
        <v>0</v>
      </c>
      <c r="BJ226" s="18" t="s">
        <v>85</v>
      </c>
      <c r="BK226" s="248">
        <f>ROUND(I226*H226,2)</f>
        <v>0</v>
      </c>
      <c r="BL226" s="18" t="s">
        <v>251</v>
      </c>
      <c r="BM226" s="247" t="s">
        <v>822</v>
      </c>
    </row>
    <row r="227" s="2" customFormat="1">
      <c r="A227" s="39"/>
      <c r="B227" s="40"/>
      <c r="C227" s="41"/>
      <c r="D227" s="251" t="s">
        <v>757</v>
      </c>
      <c r="E227" s="41"/>
      <c r="F227" s="304" t="s">
        <v>1477</v>
      </c>
      <c r="G227" s="41"/>
      <c r="H227" s="41"/>
      <c r="I227" s="202"/>
      <c r="J227" s="41"/>
      <c r="K227" s="41"/>
      <c r="L227" s="45"/>
      <c r="M227" s="305"/>
      <c r="N227" s="306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757</v>
      </c>
      <c r="AU227" s="18" t="s">
        <v>87</v>
      </c>
    </row>
    <row r="228" s="2" customFormat="1" ht="24.15" customHeight="1">
      <c r="A228" s="39"/>
      <c r="B228" s="40"/>
      <c r="C228" s="235" t="s">
        <v>497</v>
      </c>
      <c r="D228" s="235" t="s">
        <v>169</v>
      </c>
      <c r="E228" s="236" t="s">
        <v>1480</v>
      </c>
      <c r="F228" s="237" t="s">
        <v>1481</v>
      </c>
      <c r="G228" s="238" t="s">
        <v>249</v>
      </c>
      <c r="H228" s="239">
        <v>1</v>
      </c>
      <c r="I228" s="240"/>
      <c r="J228" s="241">
        <f>ROUND(I228*H228,2)</f>
        <v>0</v>
      </c>
      <c r="K228" s="242"/>
      <c r="L228" s="45"/>
      <c r="M228" s="243" t="s">
        <v>1</v>
      </c>
      <c r="N228" s="244" t="s">
        <v>42</v>
      </c>
      <c r="O228" s="92"/>
      <c r="P228" s="245">
        <f>O228*H228</f>
        <v>0</v>
      </c>
      <c r="Q228" s="245">
        <v>0.01197</v>
      </c>
      <c r="R228" s="245">
        <f>Q228*H228</f>
        <v>0.01197</v>
      </c>
      <c r="S228" s="245">
        <v>0</v>
      </c>
      <c r="T228" s="246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7" t="s">
        <v>251</v>
      </c>
      <c r="AT228" s="247" t="s">
        <v>169</v>
      </c>
      <c r="AU228" s="247" t="s">
        <v>87</v>
      </c>
      <c r="AY228" s="18" t="s">
        <v>167</v>
      </c>
      <c r="BE228" s="248">
        <f>IF(N228="základní",J228,0)</f>
        <v>0</v>
      </c>
      <c r="BF228" s="248">
        <f>IF(N228="snížená",J228,0)</f>
        <v>0</v>
      </c>
      <c r="BG228" s="248">
        <f>IF(N228="zákl. přenesená",J228,0)</f>
        <v>0</v>
      </c>
      <c r="BH228" s="248">
        <f>IF(N228="sníž. přenesená",J228,0)</f>
        <v>0</v>
      </c>
      <c r="BI228" s="248">
        <f>IF(N228="nulová",J228,0)</f>
        <v>0</v>
      </c>
      <c r="BJ228" s="18" t="s">
        <v>85</v>
      </c>
      <c r="BK228" s="248">
        <f>ROUND(I228*H228,2)</f>
        <v>0</v>
      </c>
      <c r="BL228" s="18" t="s">
        <v>251</v>
      </c>
      <c r="BM228" s="247" t="s">
        <v>832</v>
      </c>
    </row>
    <row r="229" s="2" customFormat="1" ht="24.15" customHeight="1">
      <c r="A229" s="39"/>
      <c r="B229" s="40"/>
      <c r="C229" s="235" t="s">
        <v>501</v>
      </c>
      <c r="D229" s="235" t="s">
        <v>169</v>
      </c>
      <c r="E229" s="236" t="s">
        <v>1482</v>
      </c>
      <c r="F229" s="237" t="s">
        <v>1483</v>
      </c>
      <c r="G229" s="238" t="s">
        <v>249</v>
      </c>
      <c r="H229" s="239">
        <v>1</v>
      </c>
      <c r="I229" s="240"/>
      <c r="J229" s="241">
        <f>ROUND(I229*H229,2)</f>
        <v>0</v>
      </c>
      <c r="K229" s="242"/>
      <c r="L229" s="45"/>
      <c r="M229" s="243" t="s">
        <v>1</v>
      </c>
      <c r="N229" s="244" t="s">
        <v>42</v>
      </c>
      <c r="O229" s="92"/>
      <c r="P229" s="245">
        <f>O229*H229</f>
        <v>0</v>
      </c>
      <c r="Q229" s="245">
        <v>0.019210000000000001</v>
      </c>
      <c r="R229" s="245">
        <f>Q229*H229</f>
        <v>0.019210000000000001</v>
      </c>
      <c r="S229" s="245">
        <v>0</v>
      </c>
      <c r="T229" s="246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7" t="s">
        <v>251</v>
      </c>
      <c r="AT229" s="247" t="s">
        <v>169</v>
      </c>
      <c r="AU229" s="247" t="s">
        <v>87</v>
      </c>
      <c r="AY229" s="18" t="s">
        <v>167</v>
      </c>
      <c r="BE229" s="248">
        <f>IF(N229="základní",J229,0)</f>
        <v>0</v>
      </c>
      <c r="BF229" s="248">
        <f>IF(N229="snížená",J229,0)</f>
        <v>0</v>
      </c>
      <c r="BG229" s="248">
        <f>IF(N229="zákl. přenesená",J229,0)</f>
        <v>0</v>
      </c>
      <c r="BH229" s="248">
        <f>IF(N229="sníž. přenesená",J229,0)</f>
        <v>0</v>
      </c>
      <c r="BI229" s="248">
        <f>IF(N229="nulová",J229,0)</f>
        <v>0</v>
      </c>
      <c r="BJ229" s="18" t="s">
        <v>85</v>
      </c>
      <c r="BK229" s="248">
        <f>ROUND(I229*H229,2)</f>
        <v>0</v>
      </c>
      <c r="BL229" s="18" t="s">
        <v>251</v>
      </c>
      <c r="BM229" s="247" t="s">
        <v>842</v>
      </c>
    </row>
    <row r="230" s="2" customFormat="1" ht="16.5" customHeight="1">
      <c r="A230" s="39"/>
      <c r="B230" s="40"/>
      <c r="C230" s="235" t="s">
        <v>506</v>
      </c>
      <c r="D230" s="235" t="s">
        <v>169</v>
      </c>
      <c r="E230" s="236" t="s">
        <v>1484</v>
      </c>
      <c r="F230" s="237" t="s">
        <v>1485</v>
      </c>
      <c r="G230" s="238" t="s">
        <v>249</v>
      </c>
      <c r="H230" s="239">
        <v>1</v>
      </c>
      <c r="I230" s="240"/>
      <c r="J230" s="241">
        <f>ROUND(I230*H230,2)</f>
        <v>0</v>
      </c>
      <c r="K230" s="242"/>
      <c r="L230" s="45"/>
      <c r="M230" s="243" t="s">
        <v>1</v>
      </c>
      <c r="N230" s="244" t="s">
        <v>42</v>
      </c>
      <c r="O230" s="92"/>
      <c r="P230" s="245">
        <f>O230*H230</f>
        <v>0</v>
      </c>
      <c r="Q230" s="245">
        <v>0.00042999999999999999</v>
      </c>
      <c r="R230" s="245">
        <f>Q230*H230</f>
        <v>0.00042999999999999999</v>
      </c>
      <c r="S230" s="245">
        <v>0</v>
      </c>
      <c r="T230" s="246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47" t="s">
        <v>251</v>
      </c>
      <c r="AT230" s="247" t="s">
        <v>169</v>
      </c>
      <c r="AU230" s="247" t="s">
        <v>87</v>
      </c>
      <c r="AY230" s="18" t="s">
        <v>167</v>
      </c>
      <c r="BE230" s="248">
        <f>IF(N230="základní",J230,0)</f>
        <v>0</v>
      </c>
      <c r="BF230" s="248">
        <f>IF(N230="snížená",J230,0)</f>
        <v>0</v>
      </c>
      <c r="BG230" s="248">
        <f>IF(N230="zákl. přenesená",J230,0)</f>
        <v>0</v>
      </c>
      <c r="BH230" s="248">
        <f>IF(N230="sníž. přenesená",J230,0)</f>
        <v>0</v>
      </c>
      <c r="BI230" s="248">
        <f>IF(N230="nulová",J230,0)</f>
        <v>0</v>
      </c>
      <c r="BJ230" s="18" t="s">
        <v>85</v>
      </c>
      <c r="BK230" s="248">
        <f>ROUND(I230*H230,2)</f>
        <v>0</v>
      </c>
      <c r="BL230" s="18" t="s">
        <v>251</v>
      </c>
      <c r="BM230" s="247" t="s">
        <v>851</v>
      </c>
    </row>
    <row r="231" s="2" customFormat="1" ht="16.5" customHeight="1">
      <c r="A231" s="39"/>
      <c r="B231" s="40"/>
      <c r="C231" s="235" t="s">
        <v>511</v>
      </c>
      <c r="D231" s="235" t="s">
        <v>169</v>
      </c>
      <c r="E231" s="236" t="s">
        <v>1486</v>
      </c>
      <c r="F231" s="237" t="s">
        <v>1487</v>
      </c>
      <c r="G231" s="238" t="s">
        <v>249</v>
      </c>
      <c r="H231" s="239">
        <v>1</v>
      </c>
      <c r="I231" s="240"/>
      <c r="J231" s="241">
        <f>ROUND(I231*H231,2)</f>
        <v>0</v>
      </c>
      <c r="K231" s="242"/>
      <c r="L231" s="45"/>
      <c r="M231" s="243" t="s">
        <v>1</v>
      </c>
      <c r="N231" s="244" t="s">
        <v>42</v>
      </c>
      <c r="O231" s="92"/>
      <c r="P231" s="245">
        <f>O231*H231</f>
        <v>0</v>
      </c>
      <c r="Q231" s="245">
        <v>0.00064000000000000005</v>
      </c>
      <c r="R231" s="245">
        <f>Q231*H231</f>
        <v>0.00064000000000000005</v>
      </c>
      <c r="S231" s="245">
        <v>0</v>
      </c>
      <c r="T231" s="246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47" t="s">
        <v>251</v>
      </c>
      <c r="AT231" s="247" t="s">
        <v>169</v>
      </c>
      <c r="AU231" s="247" t="s">
        <v>87</v>
      </c>
      <c r="AY231" s="18" t="s">
        <v>167</v>
      </c>
      <c r="BE231" s="248">
        <f>IF(N231="základní",J231,0)</f>
        <v>0</v>
      </c>
      <c r="BF231" s="248">
        <f>IF(N231="snížená",J231,0)</f>
        <v>0</v>
      </c>
      <c r="BG231" s="248">
        <f>IF(N231="zákl. přenesená",J231,0)</f>
        <v>0</v>
      </c>
      <c r="BH231" s="248">
        <f>IF(N231="sníž. přenesená",J231,0)</f>
        <v>0</v>
      </c>
      <c r="BI231" s="248">
        <f>IF(N231="nulová",J231,0)</f>
        <v>0</v>
      </c>
      <c r="BJ231" s="18" t="s">
        <v>85</v>
      </c>
      <c r="BK231" s="248">
        <f>ROUND(I231*H231,2)</f>
        <v>0</v>
      </c>
      <c r="BL231" s="18" t="s">
        <v>251</v>
      </c>
      <c r="BM231" s="247" t="s">
        <v>862</v>
      </c>
    </row>
    <row r="232" s="2" customFormat="1" ht="16.5" customHeight="1">
      <c r="A232" s="39"/>
      <c r="B232" s="40"/>
      <c r="C232" s="272" t="s">
        <v>515</v>
      </c>
      <c r="D232" s="272" t="s">
        <v>211</v>
      </c>
      <c r="E232" s="273" t="s">
        <v>1488</v>
      </c>
      <c r="F232" s="274" t="s">
        <v>1489</v>
      </c>
      <c r="G232" s="275" t="s">
        <v>340</v>
      </c>
      <c r="H232" s="276">
        <v>1</v>
      </c>
      <c r="I232" s="277"/>
      <c r="J232" s="278">
        <f>ROUND(I232*H232,2)</f>
        <v>0</v>
      </c>
      <c r="K232" s="279"/>
      <c r="L232" s="280"/>
      <c r="M232" s="281" t="s">
        <v>1</v>
      </c>
      <c r="N232" s="282" t="s">
        <v>42</v>
      </c>
      <c r="O232" s="92"/>
      <c r="P232" s="245">
        <f>O232*H232</f>
        <v>0</v>
      </c>
      <c r="Q232" s="245">
        <v>0</v>
      </c>
      <c r="R232" s="245">
        <f>Q232*H232</f>
        <v>0</v>
      </c>
      <c r="S232" s="245">
        <v>0</v>
      </c>
      <c r="T232" s="246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47" t="s">
        <v>346</v>
      </c>
      <c r="AT232" s="247" t="s">
        <v>211</v>
      </c>
      <c r="AU232" s="247" t="s">
        <v>87</v>
      </c>
      <c r="AY232" s="18" t="s">
        <v>167</v>
      </c>
      <c r="BE232" s="248">
        <f>IF(N232="základní",J232,0)</f>
        <v>0</v>
      </c>
      <c r="BF232" s="248">
        <f>IF(N232="snížená",J232,0)</f>
        <v>0</v>
      </c>
      <c r="BG232" s="248">
        <f>IF(N232="zákl. přenesená",J232,0)</f>
        <v>0</v>
      </c>
      <c r="BH232" s="248">
        <f>IF(N232="sníž. přenesená",J232,0)</f>
        <v>0</v>
      </c>
      <c r="BI232" s="248">
        <f>IF(N232="nulová",J232,0)</f>
        <v>0</v>
      </c>
      <c r="BJ232" s="18" t="s">
        <v>85</v>
      </c>
      <c r="BK232" s="248">
        <f>ROUND(I232*H232,2)</f>
        <v>0</v>
      </c>
      <c r="BL232" s="18" t="s">
        <v>251</v>
      </c>
      <c r="BM232" s="247" t="s">
        <v>872</v>
      </c>
    </row>
    <row r="233" s="2" customFormat="1" ht="24.15" customHeight="1">
      <c r="A233" s="39"/>
      <c r="B233" s="40"/>
      <c r="C233" s="235" t="s">
        <v>529</v>
      </c>
      <c r="D233" s="235" t="s">
        <v>169</v>
      </c>
      <c r="E233" s="236" t="s">
        <v>1490</v>
      </c>
      <c r="F233" s="237" t="s">
        <v>1491</v>
      </c>
      <c r="G233" s="238" t="s">
        <v>249</v>
      </c>
      <c r="H233" s="239">
        <v>7</v>
      </c>
      <c r="I233" s="240"/>
      <c r="J233" s="241">
        <f>ROUND(I233*H233,2)</f>
        <v>0</v>
      </c>
      <c r="K233" s="242"/>
      <c r="L233" s="45"/>
      <c r="M233" s="243" t="s">
        <v>1</v>
      </c>
      <c r="N233" s="244" t="s">
        <v>42</v>
      </c>
      <c r="O233" s="92"/>
      <c r="P233" s="245">
        <f>O233*H233</f>
        <v>0</v>
      </c>
      <c r="Q233" s="245">
        <v>0.00024000000000000001</v>
      </c>
      <c r="R233" s="245">
        <f>Q233*H233</f>
        <v>0.0016800000000000001</v>
      </c>
      <c r="S233" s="245">
        <v>0</v>
      </c>
      <c r="T233" s="246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47" t="s">
        <v>251</v>
      </c>
      <c r="AT233" s="247" t="s">
        <v>169</v>
      </c>
      <c r="AU233" s="247" t="s">
        <v>87</v>
      </c>
      <c r="AY233" s="18" t="s">
        <v>167</v>
      </c>
      <c r="BE233" s="248">
        <f>IF(N233="základní",J233,0)</f>
        <v>0</v>
      </c>
      <c r="BF233" s="248">
        <f>IF(N233="snížená",J233,0)</f>
        <v>0</v>
      </c>
      <c r="BG233" s="248">
        <f>IF(N233="zákl. přenesená",J233,0)</f>
        <v>0</v>
      </c>
      <c r="BH233" s="248">
        <f>IF(N233="sníž. přenesená",J233,0)</f>
        <v>0</v>
      </c>
      <c r="BI233" s="248">
        <f>IF(N233="nulová",J233,0)</f>
        <v>0</v>
      </c>
      <c r="BJ233" s="18" t="s">
        <v>85</v>
      </c>
      <c r="BK233" s="248">
        <f>ROUND(I233*H233,2)</f>
        <v>0</v>
      </c>
      <c r="BL233" s="18" t="s">
        <v>251</v>
      </c>
      <c r="BM233" s="247" t="s">
        <v>880</v>
      </c>
    </row>
    <row r="234" s="2" customFormat="1" ht="24.15" customHeight="1">
      <c r="A234" s="39"/>
      <c r="B234" s="40"/>
      <c r="C234" s="235" t="s">
        <v>535</v>
      </c>
      <c r="D234" s="235" t="s">
        <v>169</v>
      </c>
      <c r="E234" s="236" t="s">
        <v>1492</v>
      </c>
      <c r="F234" s="237" t="s">
        <v>1493</v>
      </c>
      <c r="G234" s="238" t="s">
        <v>249</v>
      </c>
      <c r="H234" s="239">
        <v>1</v>
      </c>
      <c r="I234" s="240"/>
      <c r="J234" s="241">
        <f>ROUND(I234*H234,2)</f>
        <v>0</v>
      </c>
      <c r="K234" s="242"/>
      <c r="L234" s="45"/>
      <c r="M234" s="243" t="s">
        <v>1</v>
      </c>
      <c r="N234" s="244" t="s">
        <v>42</v>
      </c>
      <c r="O234" s="92"/>
      <c r="P234" s="245">
        <f>O234*H234</f>
        <v>0</v>
      </c>
      <c r="Q234" s="245">
        <v>0.00172</v>
      </c>
      <c r="R234" s="245">
        <f>Q234*H234</f>
        <v>0.00172</v>
      </c>
      <c r="S234" s="245">
        <v>0</v>
      </c>
      <c r="T234" s="246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7" t="s">
        <v>251</v>
      </c>
      <c r="AT234" s="247" t="s">
        <v>169</v>
      </c>
      <c r="AU234" s="247" t="s">
        <v>87</v>
      </c>
      <c r="AY234" s="18" t="s">
        <v>167</v>
      </c>
      <c r="BE234" s="248">
        <f>IF(N234="základní",J234,0)</f>
        <v>0</v>
      </c>
      <c r="BF234" s="248">
        <f>IF(N234="snížená",J234,0)</f>
        <v>0</v>
      </c>
      <c r="BG234" s="248">
        <f>IF(N234="zákl. přenesená",J234,0)</f>
        <v>0</v>
      </c>
      <c r="BH234" s="248">
        <f>IF(N234="sníž. přenesená",J234,0)</f>
        <v>0</v>
      </c>
      <c r="BI234" s="248">
        <f>IF(N234="nulová",J234,0)</f>
        <v>0</v>
      </c>
      <c r="BJ234" s="18" t="s">
        <v>85</v>
      </c>
      <c r="BK234" s="248">
        <f>ROUND(I234*H234,2)</f>
        <v>0</v>
      </c>
      <c r="BL234" s="18" t="s">
        <v>251</v>
      </c>
      <c r="BM234" s="247" t="s">
        <v>889</v>
      </c>
    </row>
    <row r="235" s="2" customFormat="1">
      <c r="A235" s="39"/>
      <c r="B235" s="40"/>
      <c r="C235" s="41"/>
      <c r="D235" s="251" t="s">
        <v>757</v>
      </c>
      <c r="E235" s="41"/>
      <c r="F235" s="304" t="s">
        <v>1494</v>
      </c>
      <c r="G235" s="41"/>
      <c r="H235" s="41"/>
      <c r="I235" s="202"/>
      <c r="J235" s="41"/>
      <c r="K235" s="41"/>
      <c r="L235" s="45"/>
      <c r="M235" s="305"/>
      <c r="N235" s="306"/>
      <c r="O235" s="92"/>
      <c r="P235" s="92"/>
      <c r="Q235" s="92"/>
      <c r="R235" s="92"/>
      <c r="S235" s="92"/>
      <c r="T235" s="93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757</v>
      </c>
      <c r="AU235" s="18" t="s">
        <v>87</v>
      </c>
    </row>
    <row r="236" s="2" customFormat="1" ht="21.75" customHeight="1">
      <c r="A236" s="39"/>
      <c r="B236" s="40"/>
      <c r="C236" s="235" t="s">
        <v>545</v>
      </c>
      <c r="D236" s="235" t="s">
        <v>169</v>
      </c>
      <c r="E236" s="236" t="s">
        <v>1495</v>
      </c>
      <c r="F236" s="237" t="s">
        <v>1496</v>
      </c>
      <c r="G236" s="238" t="s">
        <v>249</v>
      </c>
      <c r="H236" s="239">
        <v>1</v>
      </c>
      <c r="I236" s="240"/>
      <c r="J236" s="241">
        <f>ROUND(I236*H236,2)</f>
        <v>0</v>
      </c>
      <c r="K236" s="242"/>
      <c r="L236" s="45"/>
      <c r="M236" s="243" t="s">
        <v>1</v>
      </c>
      <c r="N236" s="244" t="s">
        <v>42</v>
      </c>
      <c r="O236" s="92"/>
      <c r="P236" s="245">
        <f>O236*H236</f>
        <v>0</v>
      </c>
      <c r="Q236" s="245">
        <v>0.0018</v>
      </c>
      <c r="R236" s="245">
        <f>Q236*H236</f>
        <v>0.0018</v>
      </c>
      <c r="S236" s="245">
        <v>0</v>
      </c>
      <c r="T236" s="246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47" t="s">
        <v>251</v>
      </c>
      <c r="AT236" s="247" t="s">
        <v>169</v>
      </c>
      <c r="AU236" s="247" t="s">
        <v>87</v>
      </c>
      <c r="AY236" s="18" t="s">
        <v>167</v>
      </c>
      <c r="BE236" s="248">
        <f>IF(N236="základní",J236,0)</f>
        <v>0</v>
      </c>
      <c r="BF236" s="248">
        <f>IF(N236="snížená",J236,0)</f>
        <v>0</v>
      </c>
      <c r="BG236" s="248">
        <f>IF(N236="zákl. přenesená",J236,0)</f>
        <v>0</v>
      </c>
      <c r="BH236" s="248">
        <f>IF(N236="sníž. přenesená",J236,0)</f>
        <v>0</v>
      </c>
      <c r="BI236" s="248">
        <f>IF(N236="nulová",J236,0)</f>
        <v>0</v>
      </c>
      <c r="BJ236" s="18" t="s">
        <v>85</v>
      </c>
      <c r="BK236" s="248">
        <f>ROUND(I236*H236,2)</f>
        <v>0</v>
      </c>
      <c r="BL236" s="18" t="s">
        <v>251</v>
      </c>
      <c r="BM236" s="247" t="s">
        <v>899</v>
      </c>
    </row>
    <row r="237" s="2" customFormat="1">
      <c r="A237" s="39"/>
      <c r="B237" s="40"/>
      <c r="C237" s="41"/>
      <c r="D237" s="251" t="s">
        <v>757</v>
      </c>
      <c r="E237" s="41"/>
      <c r="F237" s="304" t="s">
        <v>1494</v>
      </c>
      <c r="G237" s="41"/>
      <c r="H237" s="41"/>
      <c r="I237" s="202"/>
      <c r="J237" s="41"/>
      <c r="K237" s="41"/>
      <c r="L237" s="45"/>
      <c r="M237" s="305"/>
      <c r="N237" s="306"/>
      <c r="O237" s="92"/>
      <c r="P237" s="92"/>
      <c r="Q237" s="92"/>
      <c r="R237" s="92"/>
      <c r="S237" s="92"/>
      <c r="T237" s="93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757</v>
      </c>
      <c r="AU237" s="18" t="s">
        <v>87</v>
      </c>
    </row>
    <row r="238" s="2" customFormat="1" ht="16.5" customHeight="1">
      <c r="A238" s="39"/>
      <c r="B238" s="40"/>
      <c r="C238" s="235" t="s">
        <v>553</v>
      </c>
      <c r="D238" s="235" t="s">
        <v>169</v>
      </c>
      <c r="E238" s="236" t="s">
        <v>1497</v>
      </c>
      <c r="F238" s="237" t="s">
        <v>1498</v>
      </c>
      <c r="G238" s="238" t="s">
        <v>340</v>
      </c>
      <c r="H238" s="239">
        <v>1</v>
      </c>
      <c r="I238" s="240"/>
      <c r="J238" s="241">
        <f>ROUND(I238*H238,2)</f>
        <v>0</v>
      </c>
      <c r="K238" s="242"/>
      <c r="L238" s="45"/>
      <c r="M238" s="243" t="s">
        <v>1</v>
      </c>
      <c r="N238" s="244" t="s">
        <v>42</v>
      </c>
      <c r="O238" s="92"/>
      <c r="P238" s="245">
        <f>O238*H238</f>
        <v>0</v>
      </c>
      <c r="Q238" s="245">
        <v>0.00024000000000000001</v>
      </c>
      <c r="R238" s="245">
        <f>Q238*H238</f>
        <v>0.00024000000000000001</v>
      </c>
      <c r="S238" s="245">
        <v>0</v>
      </c>
      <c r="T238" s="246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47" t="s">
        <v>251</v>
      </c>
      <c r="AT238" s="247" t="s">
        <v>169</v>
      </c>
      <c r="AU238" s="247" t="s">
        <v>87</v>
      </c>
      <c r="AY238" s="18" t="s">
        <v>167</v>
      </c>
      <c r="BE238" s="248">
        <f>IF(N238="základní",J238,0)</f>
        <v>0</v>
      </c>
      <c r="BF238" s="248">
        <f>IF(N238="snížená",J238,0)</f>
        <v>0</v>
      </c>
      <c r="BG238" s="248">
        <f>IF(N238="zákl. přenesená",J238,0)</f>
        <v>0</v>
      </c>
      <c r="BH238" s="248">
        <f>IF(N238="sníž. přenesená",J238,0)</f>
        <v>0</v>
      </c>
      <c r="BI238" s="248">
        <f>IF(N238="nulová",J238,0)</f>
        <v>0</v>
      </c>
      <c r="BJ238" s="18" t="s">
        <v>85</v>
      </c>
      <c r="BK238" s="248">
        <f>ROUND(I238*H238,2)</f>
        <v>0</v>
      </c>
      <c r="BL238" s="18" t="s">
        <v>251</v>
      </c>
      <c r="BM238" s="247" t="s">
        <v>911</v>
      </c>
    </row>
    <row r="239" s="2" customFormat="1" ht="21.75" customHeight="1">
      <c r="A239" s="39"/>
      <c r="B239" s="40"/>
      <c r="C239" s="235" t="s">
        <v>559</v>
      </c>
      <c r="D239" s="235" t="s">
        <v>169</v>
      </c>
      <c r="E239" s="236" t="s">
        <v>1499</v>
      </c>
      <c r="F239" s="237" t="s">
        <v>1500</v>
      </c>
      <c r="G239" s="238" t="s">
        <v>340</v>
      </c>
      <c r="H239" s="239">
        <v>1</v>
      </c>
      <c r="I239" s="240"/>
      <c r="J239" s="241">
        <f>ROUND(I239*H239,2)</f>
        <v>0</v>
      </c>
      <c r="K239" s="242"/>
      <c r="L239" s="45"/>
      <c r="M239" s="243" t="s">
        <v>1</v>
      </c>
      <c r="N239" s="244" t="s">
        <v>42</v>
      </c>
      <c r="O239" s="92"/>
      <c r="P239" s="245">
        <f>O239*H239</f>
        <v>0</v>
      </c>
      <c r="Q239" s="245">
        <v>0.00055000000000000003</v>
      </c>
      <c r="R239" s="245">
        <f>Q239*H239</f>
        <v>0.00055000000000000003</v>
      </c>
      <c r="S239" s="245">
        <v>0</v>
      </c>
      <c r="T239" s="246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47" t="s">
        <v>251</v>
      </c>
      <c r="AT239" s="247" t="s">
        <v>169</v>
      </c>
      <c r="AU239" s="247" t="s">
        <v>87</v>
      </c>
      <c r="AY239" s="18" t="s">
        <v>167</v>
      </c>
      <c r="BE239" s="248">
        <f>IF(N239="základní",J239,0)</f>
        <v>0</v>
      </c>
      <c r="BF239" s="248">
        <f>IF(N239="snížená",J239,0)</f>
        <v>0</v>
      </c>
      <c r="BG239" s="248">
        <f>IF(N239="zákl. přenesená",J239,0)</f>
        <v>0</v>
      </c>
      <c r="BH239" s="248">
        <f>IF(N239="sníž. přenesená",J239,0)</f>
        <v>0</v>
      </c>
      <c r="BI239" s="248">
        <f>IF(N239="nulová",J239,0)</f>
        <v>0</v>
      </c>
      <c r="BJ239" s="18" t="s">
        <v>85</v>
      </c>
      <c r="BK239" s="248">
        <f>ROUND(I239*H239,2)</f>
        <v>0</v>
      </c>
      <c r="BL239" s="18" t="s">
        <v>251</v>
      </c>
      <c r="BM239" s="247" t="s">
        <v>920</v>
      </c>
    </row>
    <row r="240" s="2" customFormat="1" ht="16.5" customHeight="1">
      <c r="A240" s="39"/>
      <c r="B240" s="40"/>
      <c r="C240" s="235" t="s">
        <v>565</v>
      </c>
      <c r="D240" s="235" t="s">
        <v>169</v>
      </c>
      <c r="E240" s="236" t="s">
        <v>1501</v>
      </c>
      <c r="F240" s="237" t="s">
        <v>1502</v>
      </c>
      <c r="G240" s="238" t="s">
        <v>340</v>
      </c>
      <c r="H240" s="239">
        <v>2</v>
      </c>
      <c r="I240" s="240"/>
      <c r="J240" s="241">
        <f>ROUND(I240*H240,2)</f>
        <v>0</v>
      </c>
      <c r="K240" s="242"/>
      <c r="L240" s="45"/>
      <c r="M240" s="243" t="s">
        <v>1</v>
      </c>
      <c r="N240" s="244" t="s">
        <v>42</v>
      </c>
      <c r="O240" s="92"/>
      <c r="P240" s="245">
        <f>O240*H240</f>
        <v>0</v>
      </c>
      <c r="Q240" s="245">
        <v>9.0000000000000006E-05</v>
      </c>
      <c r="R240" s="245">
        <f>Q240*H240</f>
        <v>0.00018000000000000001</v>
      </c>
      <c r="S240" s="245">
        <v>0</v>
      </c>
      <c r="T240" s="246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7" t="s">
        <v>251</v>
      </c>
      <c r="AT240" s="247" t="s">
        <v>169</v>
      </c>
      <c r="AU240" s="247" t="s">
        <v>87</v>
      </c>
      <c r="AY240" s="18" t="s">
        <v>167</v>
      </c>
      <c r="BE240" s="248">
        <f>IF(N240="základní",J240,0)</f>
        <v>0</v>
      </c>
      <c r="BF240" s="248">
        <f>IF(N240="snížená",J240,0)</f>
        <v>0</v>
      </c>
      <c r="BG240" s="248">
        <f>IF(N240="zákl. přenesená",J240,0)</f>
        <v>0</v>
      </c>
      <c r="BH240" s="248">
        <f>IF(N240="sníž. přenesená",J240,0)</f>
        <v>0</v>
      </c>
      <c r="BI240" s="248">
        <f>IF(N240="nulová",J240,0)</f>
        <v>0</v>
      </c>
      <c r="BJ240" s="18" t="s">
        <v>85</v>
      </c>
      <c r="BK240" s="248">
        <f>ROUND(I240*H240,2)</f>
        <v>0</v>
      </c>
      <c r="BL240" s="18" t="s">
        <v>251</v>
      </c>
      <c r="BM240" s="247" t="s">
        <v>930</v>
      </c>
    </row>
    <row r="241" s="2" customFormat="1" ht="24.15" customHeight="1">
      <c r="A241" s="39"/>
      <c r="B241" s="40"/>
      <c r="C241" s="235" t="s">
        <v>570</v>
      </c>
      <c r="D241" s="235" t="s">
        <v>169</v>
      </c>
      <c r="E241" s="236" t="s">
        <v>1503</v>
      </c>
      <c r="F241" s="237" t="s">
        <v>1504</v>
      </c>
      <c r="G241" s="238" t="s">
        <v>214</v>
      </c>
      <c r="H241" s="239">
        <v>0.109</v>
      </c>
      <c r="I241" s="240"/>
      <c r="J241" s="241">
        <f>ROUND(I241*H241,2)</f>
        <v>0</v>
      </c>
      <c r="K241" s="242"/>
      <c r="L241" s="45"/>
      <c r="M241" s="243" t="s">
        <v>1</v>
      </c>
      <c r="N241" s="244" t="s">
        <v>42</v>
      </c>
      <c r="O241" s="92"/>
      <c r="P241" s="245">
        <f>O241*H241</f>
        <v>0</v>
      </c>
      <c r="Q241" s="245">
        <v>0</v>
      </c>
      <c r="R241" s="245">
        <f>Q241*H241</f>
        <v>0</v>
      </c>
      <c r="S241" s="245">
        <v>0</v>
      </c>
      <c r="T241" s="246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47" t="s">
        <v>251</v>
      </c>
      <c r="AT241" s="247" t="s">
        <v>169</v>
      </c>
      <c r="AU241" s="247" t="s">
        <v>87</v>
      </c>
      <c r="AY241" s="18" t="s">
        <v>167</v>
      </c>
      <c r="BE241" s="248">
        <f>IF(N241="základní",J241,0)</f>
        <v>0</v>
      </c>
      <c r="BF241" s="248">
        <f>IF(N241="snížená",J241,0)</f>
        <v>0</v>
      </c>
      <c r="BG241" s="248">
        <f>IF(N241="zákl. přenesená",J241,0)</f>
        <v>0</v>
      </c>
      <c r="BH241" s="248">
        <f>IF(N241="sníž. přenesená",J241,0)</f>
        <v>0</v>
      </c>
      <c r="BI241" s="248">
        <f>IF(N241="nulová",J241,0)</f>
        <v>0</v>
      </c>
      <c r="BJ241" s="18" t="s">
        <v>85</v>
      </c>
      <c r="BK241" s="248">
        <f>ROUND(I241*H241,2)</f>
        <v>0</v>
      </c>
      <c r="BL241" s="18" t="s">
        <v>251</v>
      </c>
      <c r="BM241" s="247" t="s">
        <v>943</v>
      </c>
    </row>
    <row r="242" s="12" customFormat="1" ht="22.8" customHeight="1">
      <c r="A242" s="12"/>
      <c r="B242" s="219"/>
      <c r="C242" s="220"/>
      <c r="D242" s="221" t="s">
        <v>76</v>
      </c>
      <c r="E242" s="233" t="s">
        <v>1505</v>
      </c>
      <c r="F242" s="233" t="s">
        <v>1506</v>
      </c>
      <c r="G242" s="220"/>
      <c r="H242" s="220"/>
      <c r="I242" s="223"/>
      <c r="J242" s="234">
        <f>BK242</f>
        <v>0</v>
      </c>
      <c r="K242" s="220"/>
      <c r="L242" s="225"/>
      <c r="M242" s="226"/>
      <c r="N242" s="227"/>
      <c r="O242" s="227"/>
      <c r="P242" s="228">
        <f>SUM(P243:P248)</f>
        <v>0</v>
      </c>
      <c r="Q242" s="227"/>
      <c r="R242" s="228">
        <f>SUM(R243:R248)</f>
        <v>0.017950000000000004</v>
      </c>
      <c r="S242" s="227"/>
      <c r="T242" s="229">
        <f>SUM(T243:T248)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30" t="s">
        <v>87</v>
      </c>
      <c r="AT242" s="231" t="s">
        <v>76</v>
      </c>
      <c r="AU242" s="231" t="s">
        <v>85</v>
      </c>
      <c r="AY242" s="230" t="s">
        <v>167</v>
      </c>
      <c r="BK242" s="232">
        <f>SUM(BK243:BK248)</f>
        <v>0</v>
      </c>
    </row>
    <row r="243" s="2" customFormat="1" ht="33" customHeight="1">
      <c r="A243" s="39"/>
      <c r="B243" s="40"/>
      <c r="C243" s="235" t="s">
        <v>578</v>
      </c>
      <c r="D243" s="235" t="s">
        <v>169</v>
      </c>
      <c r="E243" s="236" t="s">
        <v>1507</v>
      </c>
      <c r="F243" s="237" t="s">
        <v>1508</v>
      </c>
      <c r="G243" s="238" t="s">
        <v>249</v>
      </c>
      <c r="H243" s="239">
        <v>1</v>
      </c>
      <c r="I243" s="240"/>
      <c r="J243" s="241">
        <f>ROUND(I243*H243,2)</f>
        <v>0</v>
      </c>
      <c r="K243" s="242"/>
      <c r="L243" s="45"/>
      <c r="M243" s="243" t="s">
        <v>1</v>
      </c>
      <c r="N243" s="244" t="s">
        <v>42</v>
      </c>
      <c r="O243" s="92"/>
      <c r="P243" s="245">
        <f>O243*H243</f>
        <v>0</v>
      </c>
      <c r="Q243" s="245">
        <v>0.016650000000000002</v>
      </c>
      <c r="R243" s="245">
        <f>Q243*H243</f>
        <v>0.016650000000000002</v>
      </c>
      <c r="S243" s="245">
        <v>0</v>
      </c>
      <c r="T243" s="246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7" t="s">
        <v>251</v>
      </c>
      <c r="AT243" s="247" t="s">
        <v>169</v>
      </c>
      <c r="AU243" s="247" t="s">
        <v>87</v>
      </c>
      <c r="AY243" s="18" t="s">
        <v>167</v>
      </c>
      <c r="BE243" s="248">
        <f>IF(N243="základní",J243,0)</f>
        <v>0</v>
      </c>
      <c r="BF243" s="248">
        <f>IF(N243="snížená",J243,0)</f>
        <v>0</v>
      </c>
      <c r="BG243" s="248">
        <f>IF(N243="zákl. přenesená",J243,0)</f>
        <v>0</v>
      </c>
      <c r="BH243" s="248">
        <f>IF(N243="sníž. přenesená",J243,0)</f>
        <v>0</v>
      </c>
      <c r="BI243" s="248">
        <f>IF(N243="nulová",J243,0)</f>
        <v>0</v>
      </c>
      <c r="BJ243" s="18" t="s">
        <v>85</v>
      </c>
      <c r="BK243" s="248">
        <f>ROUND(I243*H243,2)</f>
        <v>0</v>
      </c>
      <c r="BL243" s="18" t="s">
        <v>251</v>
      </c>
      <c r="BM243" s="247" t="s">
        <v>953</v>
      </c>
    </row>
    <row r="244" s="2" customFormat="1" ht="24.15" customHeight="1">
      <c r="A244" s="39"/>
      <c r="B244" s="40"/>
      <c r="C244" s="235" t="s">
        <v>583</v>
      </c>
      <c r="D244" s="235" t="s">
        <v>169</v>
      </c>
      <c r="E244" s="236" t="s">
        <v>1509</v>
      </c>
      <c r="F244" s="237" t="s">
        <v>1510</v>
      </c>
      <c r="G244" s="238" t="s">
        <v>249</v>
      </c>
      <c r="H244" s="239">
        <v>1</v>
      </c>
      <c r="I244" s="240"/>
      <c r="J244" s="241">
        <f>ROUND(I244*H244,2)</f>
        <v>0</v>
      </c>
      <c r="K244" s="242"/>
      <c r="L244" s="45"/>
      <c r="M244" s="243" t="s">
        <v>1</v>
      </c>
      <c r="N244" s="244" t="s">
        <v>42</v>
      </c>
      <c r="O244" s="92"/>
      <c r="P244" s="245">
        <f>O244*H244</f>
        <v>0</v>
      </c>
      <c r="Q244" s="245">
        <v>0</v>
      </c>
      <c r="R244" s="245">
        <f>Q244*H244</f>
        <v>0</v>
      </c>
      <c r="S244" s="245">
        <v>0</v>
      </c>
      <c r="T244" s="246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7" t="s">
        <v>251</v>
      </c>
      <c r="AT244" s="247" t="s">
        <v>169</v>
      </c>
      <c r="AU244" s="247" t="s">
        <v>87</v>
      </c>
      <c r="AY244" s="18" t="s">
        <v>167</v>
      </c>
      <c r="BE244" s="248">
        <f>IF(N244="základní",J244,0)</f>
        <v>0</v>
      </c>
      <c r="BF244" s="248">
        <f>IF(N244="snížená",J244,0)</f>
        <v>0</v>
      </c>
      <c r="BG244" s="248">
        <f>IF(N244="zákl. přenesená",J244,0)</f>
        <v>0</v>
      </c>
      <c r="BH244" s="248">
        <f>IF(N244="sníž. přenesená",J244,0)</f>
        <v>0</v>
      </c>
      <c r="BI244" s="248">
        <f>IF(N244="nulová",J244,0)</f>
        <v>0</v>
      </c>
      <c r="BJ244" s="18" t="s">
        <v>85</v>
      </c>
      <c r="BK244" s="248">
        <f>ROUND(I244*H244,2)</f>
        <v>0</v>
      </c>
      <c r="BL244" s="18" t="s">
        <v>251</v>
      </c>
      <c r="BM244" s="247" t="s">
        <v>963</v>
      </c>
    </row>
    <row r="245" s="2" customFormat="1" ht="37.8" customHeight="1">
      <c r="A245" s="39"/>
      <c r="B245" s="40"/>
      <c r="C245" s="272" t="s">
        <v>589</v>
      </c>
      <c r="D245" s="272" t="s">
        <v>211</v>
      </c>
      <c r="E245" s="273" t="s">
        <v>1511</v>
      </c>
      <c r="F245" s="274" t="s">
        <v>1512</v>
      </c>
      <c r="G245" s="275" t="s">
        <v>340</v>
      </c>
      <c r="H245" s="276">
        <v>1</v>
      </c>
      <c r="I245" s="277"/>
      <c r="J245" s="278">
        <f>ROUND(I245*H245,2)</f>
        <v>0</v>
      </c>
      <c r="K245" s="279"/>
      <c r="L245" s="280"/>
      <c r="M245" s="281" t="s">
        <v>1</v>
      </c>
      <c r="N245" s="282" t="s">
        <v>42</v>
      </c>
      <c r="O245" s="92"/>
      <c r="P245" s="245">
        <f>O245*H245</f>
        <v>0</v>
      </c>
      <c r="Q245" s="245">
        <v>0</v>
      </c>
      <c r="R245" s="245">
        <f>Q245*H245</f>
        <v>0</v>
      </c>
      <c r="S245" s="245">
        <v>0</v>
      </c>
      <c r="T245" s="246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7" t="s">
        <v>346</v>
      </c>
      <c r="AT245" s="247" t="s">
        <v>211</v>
      </c>
      <c r="AU245" s="247" t="s">
        <v>87</v>
      </c>
      <c r="AY245" s="18" t="s">
        <v>167</v>
      </c>
      <c r="BE245" s="248">
        <f>IF(N245="základní",J245,0)</f>
        <v>0</v>
      </c>
      <c r="BF245" s="248">
        <f>IF(N245="snížená",J245,0)</f>
        <v>0</v>
      </c>
      <c r="BG245" s="248">
        <f>IF(N245="zákl. přenesená",J245,0)</f>
        <v>0</v>
      </c>
      <c r="BH245" s="248">
        <f>IF(N245="sníž. přenesená",J245,0)</f>
        <v>0</v>
      </c>
      <c r="BI245" s="248">
        <f>IF(N245="nulová",J245,0)</f>
        <v>0</v>
      </c>
      <c r="BJ245" s="18" t="s">
        <v>85</v>
      </c>
      <c r="BK245" s="248">
        <f>ROUND(I245*H245,2)</f>
        <v>0</v>
      </c>
      <c r="BL245" s="18" t="s">
        <v>251</v>
      </c>
      <c r="BM245" s="247" t="s">
        <v>1513</v>
      </c>
    </row>
    <row r="246" s="2" customFormat="1" ht="16.5" customHeight="1">
      <c r="A246" s="39"/>
      <c r="B246" s="40"/>
      <c r="C246" s="235" t="s">
        <v>594</v>
      </c>
      <c r="D246" s="235" t="s">
        <v>169</v>
      </c>
      <c r="E246" s="236" t="s">
        <v>1514</v>
      </c>
      <c r="F246" s="237" t="s">
        <v>1515</v>
      </c>
      <c r="G246" s="238" t="s">
        <v>249</v>
      </c>
      <c r="H246" s="239">
        <v>2</v>
      </c>
      <c r="I246" s="240"/>
      <c r="J246" s="241">
        <f>ROUND(I246*H246,2)</f>
        <v>0</v>
      </c>
      <c r="K246" s="242"/>
      <c r="L246" s="45"/>
      <c r="M246" s="243" t="s">
        <v>1</v>
      </c>
      <c r="N246" s="244" t="s">
        <v>42</v>
      </c>
      <c r="O246" s="92"/>
      <c r="P246" s="245">
        <f>O246*H246</f>
        <v>0</v>
      </c>
      <c r="Q246" s="245">
        <v>0.00014999999999999999</v>
      </c>
      <c r="R246" s="245">
        <f>Q246*H246</f>
        <v>0.00029999999999999997</v>
      </c>
      <c r="S246" s="245">
        <v>0</v>
      </c>
      <c r="T246" s="246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47" t="s">
        <v>251</v>
      </c>
      <c r="AT246" s="247" t="s">
        <v>169</v>
      </c>
      <c r="AU246" s="247" t="s">
        <v>87</v>
      </c>
      <c r="AY246" s="18" t="s">
        <v>167</v>
      </c>
      <c r="BE246" s="248">
        <f>IF(N246="základní",J246,0)</f>
        <v>0</v>
      </c>
      <c r="BF246" s="248">
        <f>IF(N246="snížená",J246,0)</f>
        <v>0</v>
      </c>
      <c r="BG246" s="248">
        <f>IF(N246="zákl. přenesená",J246,0)</f>
        <v>0</v>
      </c>
      <c r="BH246" s="248">
        <f>IF(N246="sníž. přenesená",J246,0)</f>
        <v>0</v>
      </c>
      <c r="BI246" s="248">
        <f>IF(N246="nulová",J246,0)</f>
        <v>0</v>
      </c>
      <c r="BJ246" s="18" t="s">
        <v>85</v>
      </c>
      <c r="BK246" s="248">
        <f>ROUND(I246*H246,2)</f>
        <v>0</v>
      </c>
      <c r="BL246" s="18" t="s">
        <v>251</v>
      </c>
      <c r="BM246" s="247" t="s">
        <v>983</v>
      </c>
    </row>
    <row r="247" s="2" customFormat="1" ht="16.5" customHeight="1">
      <c r="A247" s="39"/>
      <c r="B247" s="40"/>
      <c r="C247" s="235" t="s">
        <v>598</v>
      </c>
      <c r="D247" s="235" t="s">
        <v>169</v>
      </c>
      <c r="E247" s="236" t="s">
        <v>1516</v>
      </c>
      <c r="F247" s="237" t="s">
        <v>1517</v>
      </c>
      <c r="G247" s="238" t="s">
        <v>249</v>
      </c>
      <c r="H247" s="239">
        <v>2</v>
      </c>
      <c r="I247" s="240"/>
      <c r="J247" s="241">
        <f>ROUND(I247*H247,2)</f>
        <v>0</v>
      </c>
      <c r="K247" s="242"/>
      <c r="L247" s="45"/>
      <c r="M247" s="243" t="s">
        <v>1</v>
      </c>
      <c r="N247" s="244" t="s">
        <v>42</v>
      </c>
      <c r="O247" s="92"/>
      <c r="P247" s="245">
        <f>O247*H247</f>
        <v>0</v>
      </c>
      <c r="Q247" s="245">
        <v>0.00050000000000000001</v>
      </c>
      <c r="R247" s="245">
        <f>Q247*H247</f>
        <v>0.001</v>
      </c>
      <c r="S247" s="245">
        <v>0</v>
      </c>
      <c r="T247" s="246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7" t="s">
        <v>251</v>
      </c>
      <c r="AT247" s="247" t="s">
        <v>169</v>
      </c>
      <c r="AU247" s="247" t="s">
        <v>87</v>
      </c>
      <c r="AY247" s="18" t="s">
        <v>167</v>
      </c>
      <c r="BE247" s="248">
        <f>IF(N247="základní",J247,0)</f>
        <v>0</v>
      </c>
      <c r="BF247" s="248">
        <f>IF(N247="snížená",J247,0)</f>
        <v>0</v>
      </c>
      <c r="BG247" s="248">
        <f>IF(N247="zákl. přenesená",J247,0)</f>
        <v>0</v>
      </c>
      <c r="BH247" s="248">
        <f>IF(N247="sníž. přenesená",J247,0)</f>
        <v>0</v>
      </c>
      <c r="BI247" s="248">
        <f>IF(N247="nulová",J247,0)</f>
        <v>0</v>
      </c>
      <c r="BJ247" s="18" t="s">
        <v>85</v>
      </c>
      <c r="BK247" s="248">
        <f>ROUND(I247*H247,2)</f>
        <v>0</v>
      </c>
      <c r="BL247" s="18" t="s">
        <v>251</v>
      </c>
      <c r="BM247" s="247" t="s">
        <v>991</v>
      </c>
    </row>
    <row r="248" s="2" customFormat="1" ht="24.15" customHeight="1">
      <c r="A248" s="39"/>
      <c r="B248" s="40"/>
      <c r="C248" s="235" t="s">
        <v>605</v>
      </c>
      <c r="D248" s="235" t="s">
        <v>169</v>
      </c>
      <c r="E248" s="236" t="s">
        <v>1518</v>
      </c>
      <c r="F248" s="237" t="s">
        <v>1519</v>
      </c>
      <c r="G248" s="238" t="s">
        <v>214</v>
      </c>
      <c r="H248" s="239">
        <v>0.034000000000000002</v>
      </c>
      <c r="I248" s="240"/>
      <c r="J248" s="241">
        <f>ROUND(I248*H248,2)</f>
        <v>0</v>
      </c>
      <c r="K248" s="242"/>
      <c r="L248" s="45"/>
      <c r="M248" s="308" t="s">
        <v>1</v>
      </c>
      <c r="N248" s="309" t="s">
        <v>42</v>
      </c>
      <c r="O248" s="310"/>
      <c r="P248" s="311">
        <f>O248*H248</f>
        <v>0</v>
      </c>
      <c r="Q248" s="311">
        <v>0</v>
      </c>
      <c r="R248" s="311">
        <f>Q248*H248</f>
        <v>0</v>
      </c>
      <c r="S248" s="311">
        <v>0</v>
      </c>
      <c r="T248" s="312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7" t="s">
        <v>251</v>
      </c>
      <c r="AT248" s="247" t="s">
        <v>169</v>
      </c>
      <c r="AU248" s="247" t="s">
        <v>87</v>
      </c>
      <c r="AY248" s="18" t="s">
        <v>167</v>
      </c>
      <c r="BE248" s="248">
        <f>IF(N248="základní",J248,0)</f>
        <v>0</v>
      </c>
      <c r="BF248" s="248">
        <f>IF(N248="snížená",J248,0)</f>
        <v>0</v>
      </c>
      <c r="BG248" s="248">
        <f>IF(N248="zákl. přenesená",J248,0)</f>
        <v>0</v>
      </c>
      <c r="BH248" s="248">
        <f>IF(N248="sníž. přenesená",J248,0)</f>
        <v>0</v>
      </c>
      <c r="BI248" s="248">
        <f>IF(N248="nulová",J248,0)</f>
        <v>0</v>
      </c>
      <c r="BJ248" s="18" t="s">
        <v>85</v>
      </c>
      <c r="BK248" s="248">
        <f>ROUND(I248*H248,2)</f>
        <v>0</v>
      </c>
      <c r="BL248" s="18" t="s">
        <v>251</v>
      </c>
      <c r="BM248" s="247" t="s">
        <v>1000</v>
      </c>
    </row>
    <row r="249" s="2" customFormat="1" ht="6.96" customHeight="1">
      <c r="A249" s="39"/>
      <c r="B249" s="67"/>
      <c r="C249" s="68"/>
      <c r="D249" s="68"/>
      <c r="E249" s="68"/>
      <c r="F249" s="68"/>
      <c r="G249" s="68"/>
      <c r="H249" s="68"/>
      <c r="I249" s="68"/>
      <c r="J249" s="68"/>
      <c r="K249" s="68"/>
      <c r="L249" s="45"/>
      <c r="M249" s="39"/>
      <c r="O249" s="39"/>
      <c r="P249" s="39"/>
      <c r="Q249" s="39"/>
      <c r="R249" s="39"/>
      <c r="S249" s="39"/>
      <c r="T249" s="39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</row>
  </sheetData>
  <sheetProtection sheet="1" autoFilter="0" formatColumns="0" formatRows="0" objects="1" scenarios="1" spinCount="100000" saltValue="kjaH6ZU7Pu+hn+IM2s1OrYJljvLdbsGYkg6R+crlwmRixG+YcvfX2K5xF8MlPCFwW4m6yMrLDYn7iCVodv+T1Q==" hashValue="BXwTX71SaBYznmI7setabwfvqd0Qg3gvpErha2mJHa2iqT1dqaDZTLrSYGRsUaok0BAmnbAD0HEnaBuHE0ILyA==" algorithmName="SHA-512" password="CC35"/>
  <autoFilter ref="C135:K248"/>
  <mergeCells count="14">
    <mergeCell ref="E7:H7"/>
    <mergeCell ref="E9:H9"/>
    <mergeCell ref="E18:H18"/>
    <mergeCell ref="E27:H27"/>
    <mergeCell ref="E85:H85"/>
    <mergeCell ref="E87:H87"/>
    <mergeCell ref="D110:F110"/>
    <mergeCell ref="D111:F111"/>
    <mergeCell ref="D112:F112"/>
    <mergeCell ref="D113:F113"/>
    <mergeCell ref="D114:F114"/>
    <mergeCell ref="E126:H126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s="1" customFormat="1" ht="24.96" customHeight="1">
      <c r="B4" s="21"/>
      <c r="D4" s="139" t="s">
        <v>109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Nástavba budovy MŠ a SPC Demlova 28, Jihlava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1520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2. 5. 2024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28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28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144" t="s">
        <v>112</v>
      </c>
      <c r="E30" s="39"/>
      <c r="F30" s="39"/>
      <c r="G30" s="39"/>
      <c r="H30" s="39"/>
      <c r="I30" s="39"/>
      <c r="J30" s="151">
        <f>J96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52" t="s">
        <v>113</v>
      </c>
      <c r="E31" s="39"/>
      <c r="F31" s="39"/>
      <c r="G31" s="39"/>
      <c r="H31" s="39"/>
      <c r="I31" s="39"/>
      <c r="J31" s="151">
        <f>J106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37</v>
      </c>
      <c r="E32" s="39"/>
      <c r="F32" s="39"/>
      <c r="G32" s="39"/>
      <c r="H32" s="39"/>
      <c r="I32" s="39"/>
      <c r="J32" s="154">
        <f>ROUND(J30 + J31,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0"/>
      <c r="E33" s="150"/>
      <c r="F33" s="150"/>
      <c r="G33" s="150"/>
      <c r="H33" s="150"/>
      <c r="I33" s="150"/>
      <c r="J33" s="150"/>
      <c r="K33" s="15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39</v>
      </c>
      <c r="G34" s="39"/>
      <c r="H34" s="39"/>
      <c r="I34" s="155" t="s">
        <v>38</v>
      </c>
      <c r="J34" s="155" t="s">
        <v>40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41</v>
      </c>
      <c r="E35" s="141" t="s">
        <v>42</v>
      </c>
      <c r="F35" s="157">
        <f>ROUND((SUM(BE106:BE113) + SUM(BE133:BE218)),  2)</f>
        <v>0</v>
      </c>
      <c r="G35" s="39"/>
      <c r="H35" s="39"/>
      <c r="I35" s="158">
        <v>0.20999999999999999</v>
      </c>
      <c r="J35" s="157">
        <f>ROUND(((SUM(BE106:BE113) + SUM(BE133:BE218))*I35),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1" t="s">
        <v>43</v>
      </c>
      <c r="F36" s="157">
        <f>ROUND((SUM(BF106:BF113) + SUM(BF133:BF218)),  2)</f>
        <v>0</v>
      </c>
      <c r="G36" s="39"/>
      <c r="H36" s="39"/>
      <c r="I36" s="158">
        <v>0.12</v>
      </c>
      <c r="J36" s="157">
        <f>ROUND(((SUM(BF106:BF113) + SUM(BF133:BF218))*I36),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44</v>
      </c>
      <c r="F37" s="157">
        <f>ROUND((SUM(BG106:BG113) + SUM(BG133:BG218)),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1" t="s">
        <v>45</v>
      </c>
      <c r="F38" s="157">
        <f>ROUND((SUM(BH106:BH113) + SUM(BH133:BH218)),  2)</f>
        <v>0</v>
      </c>
      <c r="G38" s="39"/>
      <c r="H38" s="39"/>
      <c r="I38" s="158">
        <v>0.12</v>
      </c>
      <c r="J38" s="157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1" t="s">
        <v>46</v>
      </c>
      <c r="F39" s="157">
        <f>ROUND((SUM(BI106:BI113) + SUM(BI133:BI218)),  2)</f>
        <v>0</v>
      </c>
      <c r="G39" s="39"/>
      <c r="H39" s="39"/>
      <c r="I39" s="158">
        <v>0</v>
      </c>
      <c r="J39" s="157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47</v>
      </c>
      <c r="E41" s="161"/>
      <c r="F41" s="161"/>
      <c r="G41" s="162" t="s">
        <v>48</v>
      </c>
      <c r="H41" s="163" t="s">
        <v>49</v>
      </c>
      <c r="I41" s="161"/>
      <c r="J41" s="164">
        <f>SUM(J32:J39)</f>
        <v>0</v>
      </c>
      <c r="K41" s="165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6" t="s">
        <v>50</v>
      </c>
      <c r="E50" s="167"/>
      <c r="F50" s="167"/>
      <c r="G50" s="166" t="s">
        <v>51</v>
      </c>
      <c r="H50" s="167"/>
      <c r="I50" s="167"/>
      <c r="J50" s="167"/>
      <c r="K50" s="167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8" t="s">
        <v>52</v>
      </c>
      <c r="E61" s="169"/>
      <c r="F61" s="170" t="s">
        <v>53</v>
      </c>
      <c r="G61" s="168" t="s">
        <v>52</v>
      </c>
      <c r="H61" s="169"/>
      <c r="I61" s="169"/>
      <c r="J61" s="171" t="s">
        <v>53</v>
      </c>
      <c r="K61" s="169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6" t="s">
        <v>54</v>
      </c>
      <c r="E65" s="172"/>
      <c r="F65" s="172"/>
      <c r="G65" s="166" t="s">
        <v>55</v>
      </c>
      <c r="H65" s="172"/>
      <c r="I65" s="172"/>
      <c r="J65" s="172"/>
      <c r="K65" s="17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8" t="s">
        <v>52</v>
      </c>
      <c r="E76" s="169"/>
      <c r="F76" s="170" t="s">
        <v>53</v>
      </c>
      <c r="G76" s="168" t="s">
        <v>52</v>
      </c>
      <c r="H76" s="169"/>
      <c r="I76" s="169"/>
      <c r="J76" s="171" t="s">
        <v>53</v>
      </c>
      <c r="K76" s="169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7" t="str">
        <f>E7</f>
        <v>Nástavba budovy MŠ a SPC Demlova 28, Jihlava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03 - Vytápění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k. ú. Jihlava</v>
      </c>
      <c r="G89" s="41"/>
      <c r="H89" s="41"/>
      <c r="I89" s="33" t="s">
        <v>22</v>
      </c>
      <c r="J89" s="80" t="str">
        <f>IF(J12="","",J12)</f>
        <v>2. 5. 2024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Statutární město Jihlava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8" t="s">
        <v>115</v>
      </c>
      <c r="D94" s="179"/>
      <c r="E94" s="179"/>
      <c r="F94" s="179"/>
      <c r="G94" s="179"/>
      <c r="H94" s="179"/>
      <c r="I94" s="179"/>
      <c r="J94" s="180" t="s">
        <v>116</v>
      </c>
      <c r="K94" s="179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1" t="s">
        <v>117</v>
      </c>
      <c r="D96" s="41"/>
      <c r="E96" s="41"/>
      <c r="F96" s="41"/>
      <c r="G96" s="41"/>
      <c r="H96" s="41"/>
      <c r="I96" s="41"/>
      <c r="J96" s="111">
        <f>J133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118</v>
      </c>
    </row>
    <row r="97" s="9" customFormat="1" ht="24.96" customHeight="1">
      <c r="A97" s="9"/>
      <c r="B97" s="182"/>
      <c r="C97" s="183"/>
      <c r="D97" s="184" t="s">
        <v>128</v>
      </c>
      <c r="E97" s="185"/>
      <c r="F97" s="185"/>
      <c r="G97" s="185"/>
      <c r="H97" s="185"/>
      <c r="I97" s="185"/>
      <c r="J97" s="186">
        <f>J134</f>
        <v>0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8"/>
      <c r="C98" s="189"/>
      <c r="D98" s="190" t="s">
        <v>131</v>
      </c>
      <c r="E98" s="191"/>
      <c r="F98" s="191"/>
      <c r="G98" s="191"/>
      <c r="H98" s="191"/>
      <c r="I98" s="191"/>
      <c r="J98" s="192">
        <f>J135</f>
        <v>0</v>
      </c>
      <c r="K98" s="189"/>
      <c r="L98" s="19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8"/>
      <c r="C99" s="189"/>
      <c r="D99" s="190" t="s">
        <v>1521</v>
      </c>
      <c r="E99" s="191"/>
      <c r="F99" s="191"/>
      <c r="G99" s="191"/>
      <c r="H99" s="191"/>
      <c r="I99" s="191"/>
      <c r="J99" s="192">
        <f>J150</f>
        <v>0</v>
      </c>
      <c r="K99" s="189"/>
      <c r="L99" s="19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8"/>
      <c r="C100" s="189"/>
      <c r="D100" s="190" t="s">
        <v>1522</v>
      </c>
      <c r="E100" s="191"/>
      <c r="F100" s="191"/>
      <c r="G100" s="191"/>
      <c r="H100" s="191"/>
      <c r="I100" s="191"/>
      <c r="J100" s="192">
        <f>J173</f>
        <v>0</v>
      </c>
      <c r="K100" s="189"/>
      <c r="L100" s="19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8"/>
      <c r="C101" s="189"/>
      <c r="D101" s="190" t="s">
        <v>1523</v>
      </c>
      <c r="E101" s="191"/>
      <c r="F101" s="191"/>
      <c r="G101" s="191"/>
      <c r="H101" s="191"/>
      <c r="I101" s="191"/>
      <c r="J101" s="192">
        <f>J186</f>
        <v>0</v>
      </c>
      <c r="K101" s="189"/>
      <c r="L101" s="19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8"/>
      <c r="C102" s="189"/>
      <c r="D102" s="190" t="s">
        <v>1524</v>
      </c>
      <c r="E102" s="191"/>
      <c r="F102" s="191"/>
      <c r="G102" s="191"/>
      <c r="H102" s="191"/>
      <c r="I102" s="191"/>
      <c r="J102" s="192">
        <f>J207</f>
        <v>0</v>
      </c>
      <c r="K102" s="189"/>
      <c r="L102" s="19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2"/>
      <c r="C103" s="183"/>
      <c r="D103" s="184" t="s">
        <v>1525</v>
      </c>
      <c r="E103" s="185"/>
      <c r="F103" s="185"/>
      <c r="G103" s="185"/>
      <c r="H103" s="185"/>
      <c r="I103" s="185"/>
      <c r="J103" s="186">
        <f>J211</f>
        <v>0</v>
      </c>
      <c r="K103" s="183"/>
      <c r="L103" s="187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9.28" customHeight="1">
      <c r="A106" s="39"/>
      <c r="B106" s="40"/>
      <c r="C106" s="181" t="s">
        <v>142</v>
      </c>
      <c r="D106" s="41"/>
      <c r="E106" s="41"/>
      <c r="F106" s="41"/>
      <c r="G106" s="41"/>
      <c r="H106" s="41"/>
      <c r="I106" s="41"/>
      <c r="J106" s="194">
        <f>ROUND(J107 + J108 + J109 + J110 + J111 + J112,2)</f>
        <v>0</v>
      </c>
      <c r="K106" s="41"/>
      <c r="L106" s="64"/>
      <c r="N106" s="195" t="s">
        <v>41</v>
      </c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8" customHeight="1">
      <c r="A107" s="39"/>
      <c r="B107" s="40"/>
      <c r="C107" s="41"/>
      <c r="D107" s="196" t="s">
        <v>143</v>
      </c>
      <c r="E107" s="197"/>
      <c r="F107" s="197"/>
      <c r="G107" s="41"/>
      <c r="H107" s="41"/>
      <c r="I107" s="41"/>
      <c r="J107" s="198">
        <v>0</v>
      </c>
      <c r="K107" s="41"/>
      <c r="L107" s="199"/>
      <c r="M107" s="200"/>
      <c r="N107" s="201" t="s">
        <v>42</v>
      </c>
      <c r="O107" s="200"/>
      <c r="P107" s="200"/>
      <c r="Q107" s="200"/>
      <c r="R107" s="200"/>
      <c r="S107" s="202"/>
      <c r="T107" s="202"/>
      <c r="U107" s="202"/>
      <c r="V107" s="202"/>
      <c r="W107" s="202"/>
      <c r="X107" s="202"/>
      <c r="Y107" s="202"/>
      <c r="Z107" s="202"/>
      <c r="AA107" s="202"/>
      <c r="AB107" s="202"/>
      <c r="AC107" s="202"/>
      <c r="AD107" s="202"/>
      <c r="AE107" s="202"/>
      <c r="AF107" s="200"/>
      <c r="AG107" s="200"/>
      <c r="AH107" s="200"/>
      <c r="AI107" s="200"/>
      <c r="AJ107" s="200"/>
      <c r="AK107" s="200"/>
      <c r="AL107" s="200"/>
      <c r="AM107" s="200"/>
      <c r="AN107" s="200"/>
      <c r="AO107" s="200"/>
      <c r="AP107" s="200"/>
      <c r="AQ107" s="200"/>
      <c r="AR107" s="200"/>
      <c r="AS107" s="200"/>
      <c r="AT107" s="200"/>
      <c r="AU107" s="200"/>
      <c r="AV107" s="200"/>
      <c r="AW107" s="200"/>
      <c r="AX107" s="200"/>
      <c r="AY107" s="203" t="s">
        <v>144</v>
      </c>
      <c r="AZ107" s="200"/>
      <c r="BA107" s="200"/>
      <c r="BB107" s="200"/>
      <c r="BC107" s="200"/>
      <c r="BD107" s="200"/>
      <c r="BE107" s="204">
        <f>IF(N107="základní",J107,0)</f>
        <v>0</v>
      </c>
      <c r="BF107" s="204">
        <f>IF(N107="snížená",J107,0)</f>
        <v>0</v>
      </c>
      <c r="BG107" s="204">
        <f>IF(N107="zákl. přenesená",J107,0)</f>
        <v>0</v>
      </c>
      <c r="BH107" s="204">
        <f>IF(N107="sníž. přenesená",J107,0)</f>
        <v>0</v>
      </c>
      <c r="BI107" s="204">
        <f>IF(N107="nulová",J107,0)</f>
        <v>0</v>
      </c>
      <c r="BJ107" s="203" t="s">
        <v>85</v>
      </c>
      <c r="BK107" s="200"/>
      <c r="BL107" s="200"/>
      <c r="BM107" s="200"/>
    </row>
    <row r="108" s="2" customFormat="1" ht="18" customHeight="1">
      <c r="A108" s="39"/>
      <c r="B108" s="40"/>
      <c r="C108" s="41"/>
      <c r="D108" s="196" t="s">
        <v>145</v>
      </c>
      <c r="E108" s="197"/>
      <c r="F108" s="197"/>
      <c r="G108" s="41"/>
      <c r="H108" s="41"/>
      <c r="I108" s="41"/>
      <c r="J108" s="198">
        <v>0</v>
      </c>
      <c r="K108" s="41"/>
      <c r="L108" s="199"/>
      <c r="M108" s="200"/>
      <c r="N108" s="201" t="s">
        <v>42</v>
      </c>
      <c r="O108" s="200"/>
      <c r="P108" s="200"/>
      <c r="Q108" s="200"/>
      <c r="R108" s="200"/>
      <c r="S108" s="202"/>
      <c r="T108" s="202"/>
      <c r="U108" s="202"/>
      <c r="V108" s="202"/>
      <c r="W108" s="202"/>
      <c r="X108" s="202"/>
      <c r="Y108" s="202"/>
      <c r="Z108" s="202"/>
      <c r="AA108" s="202"/>
      <c r="AB108" s="202"/>
      <c r="AC108" s="202"/>
      <c r="AD108" s="202"/>
      <c r="AE108" s="202"/>
      <c r="AF108" s="200"/>
      <c r="AG108" s="200"/>
      <c r="AH108" s="200"/>
      <c r="AI108" s="200"/>
      <c r="AJ108" s="200"/>
      <c r="AK108" s="200"/>
      <c r="AL108" s="200"/>
      <c r="AM108" s="200"/>
      <c r="AN108" s="200"/>
      <c r="AO108" s="200"/>
      <c r="AP108" s="200"/>
      <c r="AQ108" s="200"/>
      <c r="AR108" s="200"/>
      <c r="AS108" s="200"/>
      <c r="AT108" s="200"/>
      <c r="AU108" s="200"/>
      <c r="AV108" s="200"/>
      <c r="AW108" s="200"/>
      <c r="AX108" s="200"/>
      <c r="AY108" s="203" t="s">
        <v>144</v>
      </c>
      <c r="AZ108" s="200"/>
      <c r="BA108" s="200"/>
      <c r="BB108" s="200"/>
      <c r="BC108" s="200"/>
      <c r="BD108" s="200"/>
      <c r="BE108" s="204">
        <f>IF(N108="základní",J108,0)</f>
        <v>0</v>
      </c>
      <c r="BF108" s="204">
        <f>IF(N108="snížená",J108,0)</f>
        <v>0</v>
      </c>
      <c r="BG108" s="204">
        <f>IF(N108="zákl. přenesená",J108,0)</f>
        <v>0</v>
      </c>
      <c r="BH108" s="204">
        <f>IF(N108="sníž. přenesená",J108,0)</f>
        <v>0</v>
      </c>
      <c r="BI108" s="204">
        <f>IF(N108="nulová",J108,0)</f>
        <v>0</v>
      </c>
      <c r="BJ108" s="203" t="s">
        <v>85</v>
      </c>
      <c r="BK108" s="200"/>
      <c r="BL108" s="200"/>
      <c r="BM108" s="200"/>
    </row>
    <row r="109" s="2" customFormat="1" ht="18" customHeight="1">
      <c r="A109" s="39"/>
      <c r="B109" s="40"/>
      <c r="C109" s="41"/>
      <c r="D109" s="196" t="s">
        <v>146</v>
      </c>
      <c r="E109" s="197"/>
      <c r="F109" s="197"/>
      <c r="G109" s="41"/>
      <c r="H109" s="41"/>
      <c r="I109" s="41"/>
      <c r="J109" s="198">
        <v>0</v>
      </c>
      <c r="K109" s="41"/>
      <c r="L109" s="199"/>
      <c r="M109" s="200"/>
      <c r="N109" s="201" t="s">
        <v>42</v>
      </c>
      <c r="O109" s="200"/>
      <c r="P109" s="200"/>
      <c r="Q109" s="200"/>
      <c r="R109" s="200"/>
      <c r="S109" s="202"/>
      <c r="T109" s="202"/>
      <c r="U109" s="202"/>
      <c r="V109" s="202"/>
      <c r="W109" s="202"/>
      <c r="X109" s="202"/>
      <c r="Y109" s="202"/>
      <c r="Z109" s="202"/>
      <c r="AA109" s="202"/>
      <c r="AB109" s="202"/>
      <c r="AC109" s="202"/>
      <c r="AD109" s="202"/>
      <c r="AE109" s="202"/>
      <c r="AF109" s="200"/>
      <c r="AG109" s="200"/>
      <c r="AH109" s="200"/>
      <c r="AI109" s="200"/>
      <c r="AJ109" s="200"/>
      <c r="AK109" s="200"/>
      <c r="AL109" s="200"/>
      <c r="AM109" s="200"/>
      <c r="AN109" s="200"/>
      <c r="AO109" s="200"/>
      <c r="AP109" s="200"/>
      <c r="AQ109" s="200"/>
      <c r="AR109" s="200"/>
      <c r="AS109" s="200"/>
      <c r="AT109" s="200"/>
      <c r="AU109" s="200"/>
      <c r="AV109" s="200"/>
      <c r="AW109" s="200"/>
      <c r="AX109" s="200"/>
      <c r="AY109" s="203" t="s">
        <v>144</v>
      </c>
      <c r="AZ109" s="200"/>
      <c r="BA109" s="200"/>
      <c r="BB109" s="200"/>
      <c r="BC109" s="200"/>
      <c r="BD109" s="200"/>
      <c r="BE109" s="204">
        <f>IF(N109="základní",J109,0)</f>
        <v>0</v>
      </c>
      <c r="BF109" s="204">
        <f>IF(N109="snížená",J109,0)</f>
        <v>0</v>
      </c>
      <c r="BG109" s="204">
        <f>IF(N109="zákl. přenesená",J109,0)</f>
        <v>0</v>
      </c>
      <c r="BH109" s="204">
        <f>IF(N109="sníž. přenesená",J109,0)</f>
        <v>0</v>
      </c>
      <c r="BI109" s="204">
        <f>IF(N109="nulová",J109,0)</f>
        <v>0</v>
      </c>
      <c r="BJ109" s="203" t="s">
        <v>85</v>
      </c>
      <c r="BK109" s="200"/>
      <c r="BL109" s="200"/>
      <c r="BM109" s="200"/>
    </row>
    <row r="110" s="2" customFormat="1" ht="18" customHeight="1">
      <c r="A110" s="39"/>
      <c r="B110" s="40"/>
      <c r="C110" s="41"/>
      <c r="D110" s="196" t="s">
        <v>147</v>
      </c>
      <c r="E110" s="197"/>
      <c r="F110" s="197"/>
      <c r="G110" s="41"/>
      <c r="H110" s="41"/>
      <c r="I110" s="41"/>
      <c r="J110" s="198">
        <v>0</v>
      </c>
      <c r="K110" s="41"/>
      <c r="L110" s="199"/>
      <c r="M110" s="200"/>
      <c r="N110" s="201" t="s">
        <v>42</v>
      </c>
      <c r="O110" s="200"/>
      <c r="P110" s="200"/>
      <c r="Q110" s="200"/>
      <c r="R110" s="200"/>
      <c r="S110" s="202"/>
      <c r="T110" s="202"/>
      <c r="U110" s="202"/>
      <c r="V110" s="202"/>
      <c r="W110" s="202"/>
      <c r="X110" s="202"/>
      <c r="Y110" s="202"/>
      <c r="Z110" s="202"/>
      <c r="AA110" s="202"/>
      <c r="AB110" s="202"/>
      <c r="AC110" s="202"/>
      <c r="AD110" s="202"/>
      <c r="AE110" s="202"/>
      <c r="AF110" s="200"/>
      <c r="AG110" s="200"/>
      <c r="AH110" s="200"/>
      <c r="AI110" s="200"/>
      <c r="AJ110" s="200"/>
      <c r="AK110" s="200"/>
      <c r="AL110" s="200"/>
      <c r="AM110" s="200"/>
      <c r="AN110" s="200"/>
      <c r="AO110" s="200"/>
      <c r="AP110" s="200"/>
      <c r="AQ110" s="200"/>
      <c r="AR110" s="200"/>
      <c r="AS110" s="200"/>
      <c r="AT110" s="200"/>
      <c r="AU110" s="200"/>
      <c r="AV110" s="200"/>
      <c r="AW110" s="200"/>
      <c r="AX110" s="200"/>
      <c r="AY110" s="203" t="s">
        <v>144</v>
      </c>
      <c r="AZ110" s="200"/>
      <c r="BA110" s="200"/>
      <c r="BB110" s="200"/>
      <c r="BC110" s="200"/>
      <c r="BD110" s="200"/>
      <c r="BE110" s="204">
        <f>IF(N110="základní",J110,0)</f>
        <v>0</v>
      </c>
      <c r="BF110" s="204">
        <f>IF(N110="snížená",J110,0)</f>
        <v>0</v>
      </c>
      <c r="BG110" s="204">
        <f>IF(N110="zákl. přenesená",J110,0)</f>
        <v>0</v>
      </c>
      <c r="BH110" s="204">
        <f>IF(N110="sníž. přenesená",J110,0)</f>
        <v>0</v>
      </c>
      <c r="BI110" s="204">
        <f>IF(N110="nulová",J110,0)</f>
        <v>0</v>
      </c>
      <c r="BJ110" s="203" t="s">
        <v>85</v>
      </c>
      <c r="BK110" s="200"/>
      <c r="BL110" s="200"/>
      <c r="BM110" s="200"/>
    </row>
    <row r="111" s="2" customFormat="1" ht="18" customHeight="1">
      <c r="A111" s="39"/>
      <c r="B111" s="40"/>
      <c r="C111" s="41"/>
      <c r="D111" s="196" t="s">
        <v>148</v>
      </c>
      <c r="E111" s="197"/>
      <c r="F111" s="197"/>
      <c r="G111" s="41"/>
      <c r="H111" s="41"/>
      <c r="I111" s="41"/>
      <c r="J111" s="198">
        <v>0</v>
      </c>
      <c r="K111" s="41"/>
      <c r="L111" s="199"/>
      <c r="M111" s="200"/>
      <c r="N111" s="201" t="s">
        <v>42</v>
      </c>
      <c r="O111" s="200"/>
      <c r="P111" s="200"/>
      <c r="Q111" s="200"/>
      <c r="R111" s="200"/>
      <c r="S111" s="202"/>
      <c r="T111" s="202"/>
      <c r="U111" s="202"/>
      <c r="V111" s="202"/>
      <c r="W111" s="202"/>
      <c r="X111" s="202"/>
      <c r="Y111" s="202"/>
      <c r="Z111" s="202"/>
      <c r="AA111" s="202"/>
      <c r="AB111" s="202"/>
      <c r="AC111" s="202"/>
      <c r="AD111" s="202"/>
      <c r="AE111" s="202"/>
      <c r="AF111" s="200"/>
      <c r="AG111" s="200"/>
      <c r="AH111" s="200"/>
      <c r="AI111" s="200"/>
      <c r="AJ111" s="200"/>
      <c r="AK111" s="200"/>
      <c r="AL111" s="200"/>
      <c r="AM111" s="200"/>
      <c r="AN111" s="200"/>
      <c r="AO111" s="200"/>
      <c r="AP111" s="200"/>
      <c r="AQ111" s="200"/>
      <c r="AR111" s="200"/>
      <c r="AS111" s="200"/>
      <c r="AT111" s="200"/>
      <c r="AU111" s="200"/>
      <c r="AV111" s="200"/>
      <c r="AW111" s="200"/>
      <c r="AX111" s="200"/>
      <c r="AY111" s="203" t="s">
        <v>144</v>
      </c>
      <c r="AZ111" s="200"/>
      <c r="BA111" s="200"/>
      <c r="BB111" s="200"/>
      <c r="BC111" s="200"/>
      <c r="BD111" s="200"/>
      <c r="BE111" s="204">
        <f>IF(N111="základní",J111,0)</f>
        <v>0</v>
      </c>
      <c r="BF111" s="204">
        <f>IF(N111="snížená",J111,0)</f>
        <v>0</v>
      </c>
      <c r="BG111" s="204">
        <f>IF(N111="zákl. přenesená",J111,0)</f>
        <v>0</v>
      </c>
      <c r="BH111" s="204">
        <f>IF(N111="sníž. přenesená",J111,0)</f>
        <v>0</v>
      </c>
      <c r="BI111" s="204">
        <f>IF(N111="nulová",J111,0)</f>
        <v>0</v>
      </c>
      <c r="BJ111" s="203" t="s">
        <v>85</v>
      </c>
      <c r="BK111" s="200"/>
      <c r="BL111" s="200"/>
      <c r="BM111" s="200"/>
    </row>
    <row r="112" s="2" customFormat="1" ht="18" customHeight="1">
      <c r="A112" s="39"/>
      <c r="B112" s="40"/>
      <c r="C112" s="41"/>
      <c r="D112" s="197" t="s">
        <v>149</v>
      </c>
      <c r="E112" s="41"/>
      <c r="F112" s="41"/>
      <c r="G112" s="41"/>
      <c r="H112" s="41"/>
      <c r="I112" s="41"/>
      <c r="J112" s="198">
        <f>ROUND(J30*T112,2)</f>
        <v>0</v>
      </c>
      <c r="K112" s="41"/>
      <c r="L112" s="199"/>
      <c r="M112" s="200"/>
      <c r="N112" s="201" t="s">
        <v>43</v>
      </c>
      <c r="O112" s="200"/>
      <c r="P112" s="200"/>
      <c r="Q112" s="200"/>
      <c r="R112" s="200"/>
      <c r="S112" s="202"/>
      <c r="T112" s="202"/>
      <c r="U112" s="202"/>
      <c r="V112" s="202"/>
      <c r="W112" s="202"/>
      <c r="X112" s="202"/>
      <c r="Y112" s="202"/>
      <c r="Z112" s="202"/>
      <c r="AA112" s="202"/>
      <c r="AB112" s="202"/>
      <c r="AC112" s="202"/>
      <c r="AD112" s="202"/>
      <c r="AE112" s="202"/>
      <c r="AF112" s="200"/>
      <c r="AG112" s="200"/>
      <c r="AH112" s="200"/>
      <c r="AI112" s="200"/>
      <c r="AJ112" s="200"/>
      <c r="AK112" s="200"/>
      <c r="AL112" s="200"/>
      <c r="AM112" s="200"/>
      <c r="AN112" s="200"/>
      <c r="AO112" s="200"/>
      <c r="AP112" s="200"/>
      <c r="AQ112" s="200"/>
      <c r="AR112" s="200"/>
      <c r="AS112" s="200"/>
      <c r="AT112" s="200"/>
      <c r="AU112" s="200"/>
      <c r="AV112" s="200"/>
      <c r="AW112" s="200"/>
      <c r="AX112" s="200"/>
      <c r="AY112" s="203" t="s">
        <v>150</v>
      </c>
      <c r="AZ112" s="200"/>
      <c r="BA112" s="200"/>
      <c r="BB112" s="200"/>
      <c r="BC112" s="200"/>
      <c r="BD112" s="200"/>
      <c r="BE112" s="204">
        <f>IF(N112="základní",J112,0)</f>
        <v>0</v>
      </c>
      <c r="BF112" s="204">
        <f>IF(N112="snížená",J112,0)</f>
        <v>0</v>
      </c>
      <c r="BG112" s="204">
        <f>IF(N112="zákl. přenesená",J112,0)</f>
        <v>0</v>
      </c>
      <c r="BH112" s="204">
        <f>IF(N112="sníž. přenesená",J112,0)</f>
        <v>0</v>
      </c>
      <c r="BI112" s="204">
        <f>IF(N112="nulová",J112,0)</f>
        <v>0</v>
      </c>
      <c r="BJ112" s="203" t="s">
        <v>87</v>
      </c>
      <c r="BK112" s="200"/>
      <c r="BL112" s="200"/>
      <c r="BM112" s="200"/>
    </row>
    <row r="113" s="2" customForma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9.28" customHeight="1">
      <c r="A114" s="39"/>
      <c r="B114" s="40"/>
      <c r="C114" s="205" t="s">
        <v>151</v>
      </c>
      <c r="D114" s="179"/>
      <c r="E114" s="179"/>
      <c r="F114" s="179"/>
      <c r="G114" s="179"/>
      <c r="H114" s="179"/>
      <c r="I114" s="179"/>
      <c r="J114" s="206">
        <f>ROUND(J96+J106,2)</f>
        <v>0</v>
      </c>
      <c r="K114" s="179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9" s="2" customFormat="1" ht="6.96" customHeight="1">
      <c r="A119" s="39"/>
      <c r="B119" s="69"/>
      <c r="C119" s="70"/>
      <c r="D119" s="70"/>
      <c r="E119" s="70"/>
      <c r="F119" s="70"/>
      <c r="G119" s="70"/>
      <c r="H119" s="70"/>
      <c r="I119" s="70"/>
      <c r="J119" s="70"/>
      <c r="K119" s="70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24.96" customHeight="1">
      <c r="A120" s="39"/>
      <c r="B120" s="40"/>
      <c r="C120" s="24" t="s">
        <v>152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16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6.5" customHeight="1">
      <c r="A123" s="39"/>
      <c r="B123" s="40"/>
      <c r="C123" s="41"/>
      <c r="D123" s="41"/>
      <c r="E123" s="177" t="str">
        <f>E7</f>
        <v>Nástavba budovy MŠ a SPC Demlova 28, Jihlava</v>
      </c>
      <c r="F123" s="33"/>
      <c r="G123" s="33"/>
      <c r="H123" s="33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110</v>
      </c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6.5" customHeight="1">
      <c r="A125" s="39"/>
      <c r="B125" s="40"/>
      <c r="C125" s="41"/>
      <c r="D125" s="41"/>
      <c r="E125" s="77" t="str">
        <f>E9</f>
        <v>SO 03 - Vytápění</v>
      </c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20</v>
      </c>
      <c r="D127" s="41"/>
      <c r="E127" s="41"/>
      <c r="F127" s="28" t="str">
        <f>F12</f>
        <v>k. ú. Jihlava</v>
      </c>
      <c r="G127" s="41"/>
      <c r="H127" s="41"/>
      <c r="I127" s="33" t="s">
        <v>22</v>
      </c>
      <c r="J127" s="80" t="str">
        <f>IF(J12="","",J12)</f>
        <v>2. 5. 2024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5.15" customHeight="1">
      <c r="A129" s="39"/>
      <c r="B129" s="40"/>
      <c r="C129" s="33" t="s">
        <v>24</v>
      </c>
      <c r="D129" s="41"/>
      <c r="E129" s="41"/>
      <c r="F129" s="28" t="str">
        <f>E15</f>
        <v>Statutární město Jihlava</v>
      </c>
      <c r="G129" s="41"/>
      <c r="H129" s="41"/>
      <c r="I129" s="33" t="s">
        <v>32</v>
      </c>
      <c r="J129" s="37" t="str">
        <f>E21</f>
        <v xml:space="preserve"> 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5.15" customHeight="1">
      <c r="A130" s="39"/>
      <c r="B130" s="40"/>
      <c r="C130" s="33" t="s">
        <v>30</v>
      </c>
      <c r="D130" s="41"/>
      <c r="E130" s="41"/>
      <c r="F130" s="28" t="str">
        <f>IF(E18="","",E18)</f>
        <v>Vyplň údaj</v>
      </c>
      <c r="G130" s="41"/>
      <c r="H130" s="41"/>
      <c r="I130" s="33" t="s">
        <v>35</v>
      </c>
      <c r="J130" s="37" t="str">
        <f>E24</f>
        <v xml:space="preserve"> 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0.32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11" customFormat="1" ht="29.28" customHeight="1">
      <c r="A132" s="207"/>
      <c r="B132" s="208"/>
      <c r="C132" s="209" t="s">
        <v>153</v>
      </c>
      <c r="D132" s="210" t="s">
        <v>62</v>
      </c>
      <c r="E132" s="210" t="s">
        <v>58</v>
      </c>
      <c r="F132" s="210" t="s">
        <v>59</v>
      </c>
      <c r="G132" s="210" t="s">
        <v>154</v>
      </c>
      <c r="H132" s="210" t="s">
        <v>155</v>
      </c>
      <c r="I132" s="210" t="s">
        <v>156</v>
      </c>
      <c r="J132" s="211" t="s">
        <v>116</v>
      </c>
      <c r="K132" s="212" t="s">
        <v>157</v>
      </c>
      <c r="L132" s="213"/>
      <c r="M132" s="101" t="s">
        <v>1</v>
      </c>
      <c r="N132" s="102" t="s">
        <v>41</v>
      </c>
      <c r="O132" s="102" t="s">
        <v>158</v>
      </c>
      <c r="P132" s="102" t="s">
        <v>159</v>
      </c>
      <c r="Q132" s="102" t="s">
        <v>160</v>
      </c>
      <c r="R132" s="102" t="s">
        <v>161</v>
      </c>
      <c r="S132" s="102" t="s">
        <v>162</v>
      </c>
      <c r="T132" s="103" t="s">
        <v>163</v>
      </c>
      <c r="U132" s="207"/>
      <c r="V132" s="207"/>
      <c r="W132" s="207"/>
      <c r="X132" s="207"/>
      <c r="Y132" s="207"/>
      <c r="Z132" s="207"/>
      <c r="AA132" s="207"/>
      <c r="AB132" s="207"/>
      <c r="AC132" s="207"/>
      <c r="AD132" s="207"/>
      <c r="AE132" s="207"/>
    </row>
    <row r="133" s="2" customFormat="1" ht="22.8" customHeight="1">
      <c r="A133" s="39"/>
      <c r="B133" s="40"/>
      <c r="C133" s="108" t="s">
        <v>164</v>
      </c>
      <c r="D133" s="41"/>
      <c r="E133" s="41"/>
      <c r="F133" s="41"/>
      <c r="G133" s="41"/>
      <c r="H133" s="41"/>
      <c r="I133" s="41"/>
      <c r="J133" s="214">
        <f>BK133</f>
        <v>0</v>
      </c>
      <c r="K133" s="41"/>
      <c r="L133" s="45"/>
      <c r="M133" s="104"/>
      <c r="N133" s="215"/>
      <c r="O133" s="105"/>
      <c r="P133" s="216">
        <f>P134+P211</f>
        <v>0</v>
      </c>
      <c r="Q133" s="105"/>
      <c r="R133" s="216">
        <f>R134+R211</f>
        <v>0.6239300000000001</v>
      </c>
      <c r="S133" s="105"/>
      <c r="T133" s="217">
        <f>T134+T211</f>
        <v>0.13708800000000002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76</v>
      </c>
      <c r="AU133" s="18" t="s">
        <v>118</v>
      </c>
      <c r="BK133" s="218">
        <f>BK134+BK211</f>
        <v>0</v>
      </c>
    </row>
    <row r="134" s="12" customFormat="1" ht="25.92" customHeight="1">
      <c r="A134" s="12"/>
      <c r="B134" s="219"/>
      <c r="C134" s="220"/>
      <c r="D134" s="221" t="s">
        <v>76</v>
      </c>
      <c r="E134" s="222" t="s">
        <v>759</v>
      </c>
      <c r="F134" s="222" t="s">
        <v>760</v>
      </c>
      <c r="G134" s="220"/>
      <c r="H134" s="220"/>
      <c r="I134" s="223"/>
      <c r="J134" s="224">
        <f>BK134</f>
        <v>0</v>
      </c>
      <c r="K134" s="220"/>
      <c r="L134" s="225"/>
      <c r="M134" s="226"/>
      <c r="N134" s="227"/>
      <c r="O134" s="227"/>
      <c r="P134" s="228">
        <f>P135+P150+P173+P186+P207</f>
        <v>0</v>
      </c>
      <c r="Q134" s="227"/>
      <c r="R134" s="228">
        <f>R135+R150+R173+R186+R207</f>
        <v>0.6239300000000001</v>
      </c>
      <c r="S134" s="227"/>
      <c r="T134" s="229">
        <f>T135+T150+T173+T186+T207</f>
        <v>0.13708800000000002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30" t="s">
        <v>87</v>
      </c>
      <c r="AT134" s="231" t="s">
        <v>76</v>
      </c>
      <c r="AU134" s="231" t="s">
        <v>77</v>
      </c>
      <c r="AY134" s="230" t="s">
        <v>167</v>
      </c>
      <c r="BK134" s="232">
        <f>BK135+BK150+BK173+BK186+BK207</f>
        <v>0</v>
      </c>
    </row>
    <row r="135" s="12" customFormat="1" ht="22.8" customHeight="1">
      <c r="A135" s="12"/>
      <c r="B135" s="219"/>
      <c r="C135" s="220"/>
      <c r="D135" s="221" t="s">
        <v>76</v>
      </c>
      <c r="E135" s="233" t="s">
        <v>830</v>
      </c>
      <c r="F135" s="233" t="s">
        <v>831</v>
      </c>
      <c r="G135" s="220"/>
      <c r="H135" s="220"/>
      <c r="I135" s="223"/>
      <c r="J135" s="234">
        <f>BK135</f>
        <v>0</v>
      </c>
      <c r="K135" s="220"/>
      <c r="L135" s="225"/>
      <c r="M135" s="226"/>
      <c r="N135" s="227"/>
      <c r="O135" s="227"/>
      <c r="P135" s="228">
        <f>SUM(P136:P149)</f>
        <v>0</v>
      </c>
      <c r="Q135" s="227"/>
      <c r="R135" s="228">
        <f>SUM(R136:R149)</f>
        <v>0.029919999999999995</v>
      </c>
      <c r="S135" s="227"/>
      <c r="T135" s="229">
        <f>SUM(T136:T149)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30" t="s">
        <v>87</v>
      </c>
      <c r="AT135" s="231" t="s">
        <v>76</v>
      </c>
      <c r="AU135" s="231" t="s">
        <v>85</v>
      </c>
      <c r="AY135" s="230" t="s">
        <v>167</v>
      </c>
      <c r="BK135" s="232">
        <f>SUM(BK136:BK149)</f>
        <v>0</v>
      </c>
    </row>
    <row r="136" s="2" customFormat="1" ht="33" customHeight="1">
      <c r="A136" s="39"/>
      <c r="B136" s="40"/>
      <c r="C136" s="235" t="s">
        <v>85</v>
      </c>
      <c r="D136" s="235" t="s">
        <v>169</v>
      </c>
      <c r="E136" s="236" t="s">
        <v>1374</v>
      </c>
      <c r="F136" s="237" t="s">
        <v>1375</v>
      </c>
      <c r="G136" s="238" t="s">
        <v>238</v>
      </c>
      <c r="H136" s="239">
        <v>10</v>
      </c>
      <c r="I136" s="240"/>
      <c r="J136" s="241">
        <f>ROUND(I136*H136,2)</f>
        <v>0</v>
      </c>
      <c r="K136" s="242"/>
      <c r="L136" s="45"/>
      <c r="M136" s="243" t="s">
        <v>1</v>
      </c>
      <c r="N136" s="244" t="s">
        <v>42</v>
      </c>
      <c r="O136" s="92"/>
      <c r="P136" s="245">
        <f>O136*H136</f>
        <v>0</v>
      </c>
      <c r="Q136" s="245">
        <v>0.00019000000000000001</v>
      </c>
      <c r="R136" s="245">
        <f>Q136*H136</f>
        <v>0.0019000000000000002</v>
      </c>
      <c r="S136" s="245">
        <v>0</v>
      </c>
      <c r="T136" s="246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7" t="s">
        <v>251</v>
      </c>
      <c r="AT136" s="247" t="s">
        <v>169</v>
      </c>
      <c r="AU136" s="247" t="s">
        <v>87</v>
      </c>
      <c r="AY136" s="18" t="s">
        <v>167</v>
      </c>
      <c r="BE136" s="248">
        <f>IF(N136="základní",J136,0)</f>
        <v>0</v>
      </c>
      <c r="BF136" s="248">
        <f>IF(N136="snížená",J136,0)</f>
        <v>0</v>
      </c>
      <c r="BG136" s="248">
        <f>IF(N136="zákl. přenesená",J136,0)</f>
        <v>0</v>
      </c>
      <c r="BH136" s="248">
        <f>IF(N136="sníž. přenesená",J136,0)</f>
        <v>0</v>
      </c>
      <c r="BI136" s="248">
        <f>IF(N136="nulová",J136,0)</f>
        <v>0</v>
      </c>
      <c r="BJ136" s="18" t="s">
        <v>85</v>
      </c>
      <c r="BK136" s="248">
        <f>ROUND(I136*H136,2)</f>
        <v>0</v>
      </c>
      <c r="BL136" s="18" t="s">
        <v>251</v>
      </c>
      <c r="BM136" s="247" t="s">
        <v>87</v>
      </c>
    </row>
    <row r="137" s="2" customFormat="1" ht="24.15" customHeight="1">
      <c r="A137" s="39"/>
      <c r="B137" s="40"/>
      <c r="C137" s="272" t="s">
        <v>87</v>
      </c>
      <c r="D137" s="272" t="s">
        <v>211</v>
      </c>
      <c r="E137" s="273" t="s">
        <v>1526</v>
      </c>
      <c r="F137" s="274" t="s">
        <v>1527</v>
      </c>
      <c r="G137" s="275" t="s">
        <v>238</v>
      </c>
      <c r="H137" s="276">
        <v>10</v>
      </c>
      <c r="I137" s="277"/>
      <c r="J137" s="278">
        <f>ROUND(I137*H137,2)</f>
        <v>0</v>
      </c>
      <c r="K137" s="279"/>
      <c r="L137" s="280"/>
      <c r="M137" s="281" t="s">
        <v>1</v>
      </c>
      <c r="N137" s="282" t="s">
        <v>42</v>
      </c>
      <c r="O137" s="92"/>
      <c r="P137" s="245">
        <f>O137*H137</f>
        <v>0</v>
      </c>
      <c r="Q137" s="245">
        <v>0.00032000000000000003</v>
      </c>
      <c r="R137" s="245">
        <f>Q137*H137</f>
        <v>0.0032000000000000002</v>
      </c>
      <c r="S137" s="245">
        <v>0</v>
      </c>
      <c r="T137" s="246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7" t="s">
        <v>346</v>
      </c>
      <c r="AT137" s="247" t="s">
        <v>211</v>
      </c>
      <c r="AU137" s="247" t="s">
        <v>87</v>
      </c>
      <c r="AY137" s="18" t="s">
        <v>167</v>
      </c>
      <c r="BE137" s="248">
        <f>IF(N137="základní",J137,0)</f>
        <v>0</v>
      </c>
      <c r="BF137" s="248">
        <f>IF(N137="snížená",J137,0)</f>
        <v>0</v>
      </c>
      <c r="BG137" s="248">
        <f>IF(N137="zákl. přenesená",J137,0)</f>
        <v>0</v>
      </c>
      <c r="BH137" s="248">
        <f>IF(N137="sníž. přenesená",J137,0)</f>
        <v>0</v>
      </c>
      <c r="BI137" s="248">
        <f>IF(N137="nulová",J137,0)</f>
        <v>0</v>
      </c>
      <c r="BJ137" s="18" t="s">
        <v>85</v>
      </c>
      <c r="BK137" s="248">
        <f>ROUND(I137*H137,2)</f>
        <v>0</v>
      </c>
      <c r="BL137" s="18" t="s">
        <v>251</v>
      </c>
      <c r="BM137" s="247" t="s">
        <v>173</v>
      </c>
    </row>
    <row r="138" s="2" customFormat="1" ht="16.5" customHeight="1">
      <c r="A138" s="39"/>
      <c r="B138" s="40"/>
      <c r="C138" s="272" t="s">
        <v>188</v>
      </c>
      <c r="D138" s="272" t="s">
        <v>211</v>
      </c>
      <c r="E138" s="273" t="s">
        <v>1528</v>
      </c>
      <c r="F138" s="274" t="s">
        <v>1529</v>
      </c>
      <c r="G138" s="275" t="s">
        <v>238</v>
      </c>
      <c r="H138" s="276">
        <v>10</v>
      </c>
      <c r="I138" s="277"/>
      <c r="J138" s="278">
        <f>ROUND(I138*H138,2)</f>
        <v>0</v>
      </c>
      <c r="K138" s="279"/>
      <c r="L138" s="280"/>
      <c r="M138" s="281" t="s">
        <v>1</v>
      </c>
      <c r="N138" s="282" t="s">
        <v>42</v>
      </c>
      <c r="O138" s="92"/>
      <c r="P138" s="245">
        <f>O138*H138</f>
        <v>0</v>
      </c>
      <c r="Q138" s="245">
        <v>9.0000000000000006E-05</v>
      </c>
      <c r="R138" s="245">
        <f>Q138*H138</f>
        <v>0.00090000000000000008</v>
      </c>
      <c r="S138" s="245">
        <v>0</v>
      </c>
      <c r="T138" s="246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7" t="s">
        <v>346</v>
      </c>
      <c r="AT138" s="247" t="s">
        <v>211</v>
      </c>
      <c r="AU138" s="247" t="s">
        <v>87</v>
      </c>
      <c r="AY138" s="18" t="s">
        <v>167</v>
      </c>
      <c r="BE138" s="248">
        <f>IF(N138="základní",J138,0)</f>
        <v>0</v>
      </c>
      <c r="BF138" s="248">
        <f>IF(N138="snížená",J138,0)</f>
        <v>0</v>
      </c>
      <c r="BG138" s="248">
        <f>IF(N138="zákl. přenesená",J138,0)</f>
        <v>0</v>
      </c>
      <c r="BH138" s="248">
        <f>IF(N138="sníž. přenesená",J138,0)</f>
        <v>0</v>
      </c>
      <c r="BI138" s="248">
        <f>IF(N138="nulová",J138,0)</f>
        <v>0</v>
      </c>
      <c r="BJ138" s="18" t="s">
        <v>85</v>
      </c>
      <c r="BK138" s="248">
        <f>ROUND(I138*H138,2)</f>
        <v>0</v>
      </c>
      <c r="BL138" s="18" t="s">
        <v>251</v>
      </c>
      <c r="BM138" s="247" t="s">
        <v>201</v>
      </c>
    </row>
    <row r="139" s="2" customFormat="1" ht="24.15" customHeight="1">
      <c r="A139" s="39"/>
      <c r="B139" s="40"/>
      <c r="C139" s="235" t="s">
        <v>173</v>
      </c>
      <c r="D139" s="235" t="s">
        <v>169</v>
      </c>
      <c r="E139" s="236" t="s">
        <v>1530</v>
      </c>
      <c r="F139" s="237" t="s">
        <v>1531</v>
      </c>
      <c r="G139" s="238" t="s">
        <v>238</v>
      </c>
      <c r="H139" s="239">
        <v>220</v>
      </c>
      <c r="I139" s="240"/>
      <c r="J139" s="241">
        <f>ROUND(I139*H139,2)</f>
        <v>0</v>
      </c>
      <c r="K139" s="242"/>
      <c r="L139" s="45"/>
      <c r="M139" s="243" t="s">
        <v>1</v>
      </c>
      <c r="N139" s="244" t="s">
        <v>42</v>
      </c>
      <c r="O139" s="92"/>
      <c r="P139" s="245">
        <f>O139*H139</f>
        <v>0</v>
      </c>
      <c r="Q139" s="245">
        <v>0</v>
      </c>
      <c r="R139" s="245">
        <f>Q139*H139</f>
        <v>0</v>
      </c>
      <c r="S139" s="245">
        <v>0</v>
      </c>
      <c r="T139" s="24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7" t="s">
        <v>251</v>
      </c>
      <c r="AT139" s="247" t="s">
        <v>169</v>
      </c>
      <c r="AU139" s="247" t="s">
        <v>87</v>
      </c>
      <c r="AY139" s="18" t="s">
        <v>167</v>
      </c>
      <c r="BE139" s="248">
        <f>IF(N139="základní",J139,0)</f>
        <v>0</v>
      </c>
      <c r="BF139" s="248">
        <f>IF(N139="snížená",J139,0)</f>
        <v>0</v>
      </c>
      <c r="BG139" s="248">
        <f>IF(N139="zákl. přenesená",J139,0)</f>
        <v>0</v>
      </c>
      <c r="BH139" s="248">
        <f>IF(N139="sníž. přenesená",J139,0)</f>
        <v>0</v>
      </c>
      <c r="BI139" s="248">
        <f>IF(N139="nulová",J139,0)</f>
        <v>0</v>
      </c>
      <c r="BJ139" s="18" t="s">
        <v>85</v>
      </c>
      <c r="BK139" s="248">
        <f>ROUND(I139*H139,2)</f>
        <v>0</v>
      </c>
      <c r="BL139" s="18" t="s">
        <v>251</v>
      </c>
      <c r="BM139" s="247" t="s">
        <v>210</v>
      </c>
    </row>
    <row r="140" s="13" customFormat="1">
      <c r="A140" s="13"/>
      <c r="B140" s="249"/>
      <c r="C140" s="250"/>
      <c r="D140" s="251" t="s">
        <v>175</v>
      </c>
      <c r="E140" s="252" t="s">
        <v>1</v>
      </c>
      <c r="F140" s="253" t="s">
        <v>1532</v>
      </c>
      <c r="G140" s="250"/>
      <c r="H140" s="254">
        <v>220</v>
      </c>
      <c r="I140" s="255"/>
      <c r="J140" s="250"/>
      <c r="K140" s="250"/>
      <c r="L140" s="256"/>
      <c r="M140" s="257"/>
      <c r="N140" s="258"/>
      <c r="O140" s="258"/>
      <c r="P140" s="258"/>
      <c r="Q140" s="258"/>
      <c r="R140" s="258"/>
      <c r="S140" s="258"/>
      <c r="T140" s="25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0" t="s">
        <v>175</v>
      </c>
      <c r="AU140" s="260" t="s">
        <v>87</v>
      </c>
      <c r="AV140" s="13" t="s">
        <v>87</v>
      </c>
      <c r="AW140" s="13" t="s">
        <v>34</v>
      </c>
      <c r="AX140" s="13" t="s">
        <v>77</v>
      </c>
      <c r="AY140" s="260" t="s">
        <v>167</v>
      </c>
    </row>
    <row r="141" s="14" customFormat="1">
      <c r="A141" s="14"/>
      <c r="B141" s="261"/>
      <c r="C141" s="262"/>
      <c r="D141" s="251" t="s">
        <v>175</v>
      </c>
      <c r="E141" s="263" t="s">
        <v>1</v>
      </c>
      <c r="F141" s="264" t="s">
        <v>187</v>
      </c>
      <c r="G141" s="262"/>
      <c r="H141" s="265">
        <v>220</v>
      </c>
      <c r="I141" s="266"/>
      <c r="J141" s="262"/>
      <c r="K141" s="262"/>
      <c r="L141" s="267"/>
      <c r="M141" s="268"/>
      <c r="N141" s="269"/>
      <c r="O141" s="269"/>
      <c r="P141" s="269"/>
      <c r="Q141" s="269"/>
      <c r="R141" s="269"/>
      <c r="S141" s="269"/>
      <c r="T141" s="27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71" t="s">
        <v>175</v>
      </c>
      <c r="AU141" s="271" t="s">
        <v>87</v>
      </c>
      <c r="AV141" s="14" t="s">
        <v>173</v>
      </c>
      <c r="AW141" s="14" t="s">
        <v>34</v>
      </c>
      <c r="AX141" s="14" t="s">
        <v>85</v>
      </c>
      <c r="AY141" s="271" t="s">
        <v>167</v>
      </c>
    </row>
    <row r="142" s="2" customFormat="1" ht="24.15" customHeight="1">
      <c r="A142" s="39"/>
      <c r="B142" s="40"/>
      <c r="C142" s="272" t="s">
        <v>195</v>
      </c>
      <c r="D142" s="272" t="s">
        <v>211</v>
      </c>
      <c r="E142" s="273" t="s">
        <v>1533</v>
      </c>
      <c r="F142" s="274" t="s">
        <v>1534</v>
      </c>
      <c r="G142" s="275" t="s">
        <v>238</v>
      </c>
      <c r="H142" s="276">
        <v>126</v>
      </c>
      <c r="I142" s="277"/>
      <c r="J142" s="278">
        <f>ROUND(I142*H142,2)</f>
        <v>0</v>
      </c>
      <c r="K142" s="279"/>
      <c r="L142" s="280"/>
      <c r="M142" s="281" t="s">
        <v>1</v>
      </c>
      <c r="N142" s="282" t="s">
        <v>42</v>
      </c>
      <c r="O142" s="92"/>
      <c r="P142" s="245">
        <f>O142*H142</f>
        <v>0</v>
      </c>
      <c r="Q142" s="245">
        <v>6.9999999999999994E-05</v>
      </c>
      <c r="R142" s="245">
        <f>Q142*H142</f>
        <v>0.0088199999999999997</v>
      </c>
      <c r="S142" s="245">
        <v>0</v>
      </c>
      <c r="T142" s="246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7" t="s">
        <v>346</v>
      </c>
      <c r="AT142" s="247" t="s">
        <v>211</v>
      </c>
      <c r="AU142" s="247" t="s">
        <v>87</v>
      </c>
      <c r="AY142" s="18" t="s">
        <v>167</v>
      </c>
      <c r="BE142" s="248">
        <f>IF(N142="základní",J142,0)</f>
        <v>0</v>
      </c>
      <c r="BF142" s="248">
        <f>IF(N142="snížená",J142,0)</f>
        <v>0</v>
      </c>
      <c r="BG142" s="248">
        <f>IF(N142="zákl. přenesená",J142,0)</f>
        <v>0</v>
      </c>
      <c r="BH142" s="248">
        <f>IF(N142="sníž. přenesená",J142,0)</f>
        <v>0</v>
      </c>
      <c r="BI142" s="248">
        <f>IF(N142="nulová",J142,0)</f>
        <v>0</v>
      </c>
      <c r="BJ142" s="18" t="s">
        <v>85</v>
      </c>
      <c r="BK142" s="248">
        <f>ROUND(I142*H142,2)</f>
        <v>0</v>
      </c>
      <c r="BL142" s="18" t="s">
        <v>251</v>
      </c>
      <c r="BM142" s="247" t="s">
        <v>221</v>
      </c>
    </row>
    <row r="143" s="2" customFormat="1" ht="24.15" customHeight="1">
      <c r="A143" s="39"/>
      <c r="B143" s="40"/>
      <c r="C143" s="272" t="s">
        <v>201</v>
      </c>
      <c r="D143" s="272" t="s">
        <v>211</v>
      </c>
      <c r="E143" s="273" t="s">
        <v>1535</v>
      </c>
      <c r="F143" s="274" t="s">
        <v>1536</v>
      </c>
      <c r="G143" s="275" t="s">
        <v>238</v>
      </c>
      <c r="H143" s="276">
        <v>28</v>
      </c>
      <c r="I143" s="277"/>
      <c r="J143" s="278">
        <f>ROUND(I143*H143,2)</f>
        <v>0</v>
      </c>
      <c r="K143" s="279"/>
      <c r="L143" s="280"/>
      <c r="M143" s="281" t="s">
        <v>1</v>
      </c>
      <c r="N143" s="282" t="s">
        <v>42</v>
      </c>
      <c r="O143" s="92"/>
      <c r="P143" s="245">
        <f>O143*H143</f>
        <v>0</v>
      </c>
      <c r="Q143" s="245">
        <v>6.9999999999999994E-05</v>
      </c>
      <c r="R143" s="245">
        <f>Q143*H143</f>
        <v>0.0019599999999999999</v>
      </c>
      <c r="S143" s="245">
        <v>0</v>
      </c>
      <c r="T143" s="246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7" t="s">
        <v>346</v>
      </c>
      <c r="AT143" s="247" t="s">
        <v>211</v>
      </c>
      <c r="AU143" s="247" t="s">
        <v>87</v>
      </c>
      <c r="AY143" s="18" t="s">
        <v>167</v>
      </c>
      <c r="BE143" s="248">
        <f>IF(N143="základní",J143,0)</f>
        <v>0</v>
      </c>
      <c r="BF143" s="248">
        <f>IF(N143="snížená",J143,0)</f>
        <v>0</v>
      </c>
      <c r="BG143" s="248">
        <f>IF(N143="zákl. přenesená",J143,0)</f>
        <v>0</v>
      </c>
      <c r="BH143" s="248">
        <f>IF(N143="sníž. přenesená",J143,0)</f>
        <v>0</v>
      </c>
      <c r="BI143" s="248">
        <f>IF(N143="nulová",J143,0)</f>
        <v>0</v>
      </c>
      <c r="BJ143" s="18" t="s">
        <v>85</v>
      </c>
      <c r="BK143" s="248">
        <f>ROUND(I143*H143,2)</f>
        <v>0</v>
      </c>
      <c r="BL143" s="18" t="s">
        <v>251</v>
      </c>
      <c r="BM143" s="247" t="s">
        <v>8</v>
      </c>
    </row>
    <row r="144" s="2" customFormat="1" ht="24.15" customHeight="1">
      <c r="A144" s="39"/>
      <c r="B144" s="40"/>
      <c r="C144" s="272" t="s">
        <v>205</v>
      </c>
      <c r="D144" s="272" t="s">
        <v>211</v>
      </c>
      <c r="E144" s="273" t="s">
        <v>1537</v>
      </c>
      <c r="F144" s="274" t="s">
        <v>1538</v>
      </c>
      <c r="G144" s="275" t="s">
        <v>238</v>
      </c>
      <c r="H144" s="276">
        <v>28</v>
      </c>
      <c r="I144" s="277"/>
      <c r="J144" s="278">
        <f>ROUND(I144*H144,2)</f>
        <v>0</v>
      </c>
      <c r="K144" s="279"/>
      <c r="L144" s="280"/>
      <c r="M144" s="281" t="s">
        <v>1</v>
      </c>
      <c r="N144" s="282" t="s">
        <v>42</v>
      </c>
      <c r="O144" s="92"/>
      <c r="P144" s="245">
        <f>O144*H144</f>
        <v>0</v>
      </c>
      <c r="Q144" s="245">
        <v>0.00011</v>
      </c>
      <c r="R144" s="245">
        <f>Q144*H144</f>
        <v>0.0030800000000000003</v>
      </c>
      <c r="S144" s="245">
        <v>0</v>
      </c>
      <c r="T144" s="246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7" t="s">
        <v>346</v>
      </c>
      <c r="AT144" s="247" t="s">
        <v>211</v>
      </c>
      <c r="AU144" s="247" t="s">
        <v>87</v>
      </c>
      <c r="AY144" s="18" t="s">
        <v>167</v>
      </c>
      <c r="BE144" s="248">
        <f>IF(N144="základní",J144,0)</f>
        <v>0</v>
      </c>
      <c r="BF144" s="248">
        <f>IF(N144="snížená",J144,0)</f>
        <v>0</v>
      </c>
      <c r="BG144" s="248">
        <f>IF(N144="zákl. přenesená",J144,0)</f>
        <v>0</v>
      </c>
      <c r="BH144" s="248">
        <f>IF(N144="sníž. přenesená",J144,0)</f>
        <v>0</v>
      </c>
      <c r="BI144" s="248">
        <f>IF(N144="nulová",J144,0)</f>
        <v>0</v>
      </c>
      <c r="BJ144" s="18" t="s">
        <v>85</v>
      </c>
      <c r="BK144" s="248">
        <f>ROUND(I144*H144,2)</f>
        <v>0</v>
      </c>
      <c r="BL144" s="18" t="s">
        <v>251</v>
      </c>
      <c r="BM144" s="247" t="s">
        <v>241</v>
      </c>
    </row>
    <row r="145" s="2" customFormat="1" ht="24.15" customHeight="1">
      <c r="A145" s="39"/>
      <c r="B145" s="40"/>
      <c r="C145" s="272" t="s">
        <v>210</v>
      </c>
      <c r="D145" s="272" t="s">
        <v>211</v>
      </c>
      <c r="E145" s="273" t="s">
        <v>1539</v>
      </c>
      <c r="F145" s="274" t="s">
        <v>1540</v>
      </c>
      <c r="G145" s="275" t="s">
        <v>238</v>
      </c>
      <c r="H145" s="276">
        <v>38</v>
      </c>
      <c r="I145" s="277"/>
      <c r="J145" s="278">
        <f>ROUND(I145*H145,2)</f>
        <v>0</v>
      </c>
      <c r="K145" s="279"/>
      <c r="L145" s="280"/>
      <c r="M145" s="281" t="s">
        <v>1</v>
      </c>
      <c r="N145" s="282" t="s">
        <v>42</v>
      </c>
      <c r="O145" s="92"/>
      <c r="P145" s="245">
        <f>O145*H145</f>
        <v>0</v>
      </c>
      <c r="Q145" s="245">
        <v>0.00012</v>
      </c>
      <c r="R145" s="245">
        <f>Q145*H145</f>
        <v>0.0045599999999999998</v>
      </c>
      <c r="S145" s="245">
        <v>0</v>
      </c>
      <c r="T145" s="246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7" t="s">
        <v>346</v>
      </c>
      <c r="AT145" s="247" t="s">
        <v>211</v>
      </c>
      <c r="AU145" s="247" t="s">
        <v>87</v>
      </c>
      <c r="AY145" s="18" t="s">
        <v>167</v>
      </c>
      <c r="BE145" s="248">
        <f>IF(N145="základní",J145,0)</f>
        <v>0</v>
      </c>
      <c r="BF145" s="248">
        <f>IF(N145="snížená",J145,0)</f>
        <v>0</v>
      </c>
      <c r="BG145" s="248">
        <f>IF(N145="zákl. přenesená",J145,0)</f>
        <v>0</v>
      </c>
      <c r="BH145" s="248">
        <f>IF(N145="sníž. přenesená",J145,0)</f>
        <v>0</v>
      </c>
      <c r="BI145" s="248">
        <f>IF(N145="nulová",J145,0)</f>
        <v>0</v>
      </c>
      <c r="BJ145" s="18" t="s">
        <v>85</v>
      </c>
      <c r="BK145" s="248">
        <f>ROUND(I145*H145,2)</f>
        <v>0</v>
      </c>
      <c r="BL145" s="18" t="s">
        <v>251</v>
      </c>
      <c r="BM145" s="247" t="s">
        <v>251</v>
      </c>
    </row>
    <row r="146" s="2" customFormat="1" ht="16.5" customHeight="1">
      <c r="A146" s="39"/>
      <c r="B146" s="40"/>
      <c r="C146" s="272" t="s">
        <v>217</v>
      </c>
      <c r="D146" s="272" t="s">
        <v>211</v>
      </c>
      <c r="E146" s="273" t="s">
        <v>1541</v>
      </c>
      <c r="F146" s="274" t="s">
        <v>1542</v>
      </c>
      <c r="G146" s="275" t="s">
        <v>1543</v>
      </c>
      <c r="H146" s="276">
        <v>5.5</v>
      </c>
      <c r="I146" s="277"/>
      <c r="J146" s="278">
        <f>ROUND(I146*H146,2)</f>
        <v>0</v>
      </c>
      <c r="K146" s="279"/>
      <c r="L146" s="280"/>
      <c r="M146" s="281" t="s">
        <v>1</v>
      </c>
      <c r="N146" s="282" t="s">
        <v>42</v>
      </c>
      <c r="O146" s="92"/>
      <c r="P146" s="245">
        <f>O146*H146</f>
        <v>0</v>
      </c>
      <c r="Q146" s="245">
        <v>0.001</v>
      </c>
      <c r="R146" s="245">
        <f>Q146*H146</f>
        <v>0.0054999999999999997</v>
      </c>
      <c r="S146" s="245">
        <v>0</v>
      </c>
      <c r="T146" s="246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7" t="s">
        <v>346</v>
      </c>
      <c r="AT146" s="247" t="s">
        <v>211</v>
      </c>
      <c r="AU146" s="247" t="s">
        <v>87</v>
      </c>
      <c r="AY146" s="18" t="s">
        <v>167</v>
      </c>
      <c r="BE146" s="248">
        <f>IF(N146="základní",J146,0)</f>
        <v>0</v>
      </c>
      <c r="BF146" s="248">
        <f>IF(N146="snížená",J146,0)</f>
        <v>0</v>
      </c>
      <c r="BG146" s="248">
        <f>IF(N146="zákl. přenesená",J146,0)</f>
        <v>0</v>
      </c>
      <c r="BH146" s="248">
        <f>IF(N146="sníž. přenesená",J146,0)</f>
        <v>0</v>
      </c>
      <c r="BI146" s="248">
        <f>IF(N146="nulová",J146,0)</f>
        <v>0</v>
      </c>
      <c r="BJ146" s="18" t="s">
        <v>85</v>
      </c>
      <c r="BK146" s="248">
        <f>ROUND(I146*H146,2)</f>
        <v>0</v>
      </c>
      <c r="BL146" s="18" t="s">
        <v>251</v>
      </c>
      <c r="BM146" s="247" t="s">
        <v>264</v>
      </c>
    </row>
    <row r="147" s="13" customFormat="1">
      <c r="A147" s="13"/>
      <c r="B147" s="249"/>
      <c r="C147" s="250"/>
      <c r="D147" s="251" t="s">
        <v>175</v>
      </c>
      <c r="E147" s="252" t="s">
        <v>1</v>
      </c>
      <c r="F147" s="253" t="s">
        <v>1544</v>
      </c>
      <c r="G147" s="250"/>
      <c r="H147" s="254">
        <v>5.5</v>
      </c>
      <c r="I147" s="255"/>
      <c r="J147" s="250"/>
      <c r="K147" s="250"/>
      <c r="L147" s="256"/>
      <c r="M147" s="257"/>
      <c r="N147" s="258"/>
      <c r="O147" s="258"/>
      <c r="P147" s="258"/>
      <c r="Q147" s="258"/>
      <c r="R147" s="258"/>
      <c r="S147" s="258"/>
      <c r="T147" s="25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0" t="s">
        <v>175</v>
      </c>
      <c r="AU147" s="260" t="s">
        <v>87</v>
      </c>
      <c r="AV147" s="13" t="s">
        <v>87</v>
      </c>
      <c r="AW147" s="13" t="s">
        <v>34</v>
      </c>
      <c r="AX147" s="13" t="s">
        <v>77</v>
      </c>
      <c r="AY147" s="260" t="s">
        <v>167</v>
      </c>
    </row>
    <row r="148" s="14" customFormat="1">
      <c r="A148" s="14"/>
      <c r="B148" s="261"/>
      <c r="C148" s="262"/>
      <c r="D148" s="251" t="s">
        <v>175</v>
      </c>
      <c r="E148" s="263" t="s">
        <v>1</v>
      </c>
      <c r="F148" s="264" t="s">
        <v>187</v>
      </c>
      <c r="G148" s="262"/>
      <c r="H148" s="265">
        <v>5.5</v>
      </c>
      <c r="I148" s="266"/>
      <c r="J148" s="262"/>
      <c r="K148" s="262"/>
      <c r="L148" s="267"/>
      <c r="M148" s="268"/>
      <c r="N148" s="269"/>
      <c r="O148" s="269"/>
      <c r="P148" s="269"/>
      <c r="Q148" s="269"/>
      <c r="R148" s="269"/>
      <c r="S148" s="269"/>
      <c r="T148" s="27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1" t="s">
        <v>175</v>
      </c>
      <c r="AU148" s="271" t="s">
        <v>87</v>
      </c>
      <c r="AV148" s="14" t="s">
        <v>173</v>
      </c>
      <c r="AW148" s="14" t="s">
        <v>34</v>
      </c>
      <c r="AX148" s="14" t="s">
        <v>85</v>
      </c>
      <c r="AY148" s="271" t="s">
        <v>167</v>
      </c>
    </row>
    <row r="149" s="2" customFormat="1" ht="24.15" customHeight="1">
      <c r="A149" s="39"/>
      <c r="B149" s="40"/>
      <c r="C149" s="235" t="s">
        <v>221</v>
      </c>
      <c r="D149" s="235" t="s">
        <v>169</v>
      </c>
      <c r="E149" s="236" t="s">
        <v>1545</v>
      </c>
      <c r="F149" s="237" t="s">
        <v>1546</v>
      </c>
      <c r="G149" s="238" t="s">
        <v>214</v>
      </c>
      <c r="H149" s="239">
        <v>0.029999999999999999</v>
      </c>
      <c r="I149" s="240"/>
      <c r="J149" s="241">
        <f>ROUND(I149*H149,2)</f>
        <v>0</v>
      </c>
      <c r="K149" s="242"/>
      <c r="L149" s="45"/>
      <c r="M149" s="243" t="s">
        <v>1</v>
      </c>
      <c r="N149" s="244" t="s">
        <v>42</v>
      </c>
      <c r="O149" s="92"/>
      <c r="P149" s="245">
        <f>O149*H149</f>
        <v>0</v>
      </c>
      <c r="Q149" s="245">
        <v>0</v>
      </c>
      <c r="R149" s="245">
        <f>Q149*H149</f>
        <v>0</v>
      </c>
      <c r="S149" s="245">
        <v>0</v>
      </c>
      <c r="T149" s="246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7" t="s">
        <v>251</v>
      </c>
      <c r="AT149" s="247" t="s">
        <v>169</v>
      </c>
      <c r="AU149" s="247" t="s">
        <v>87</v>
      </c>
      <c r="AY149" s="18" t="s">
        <v>167</v>
      </c>
      <c r="BE149" s="248">
        <f>IF(N149="základní",J149,0)</f>
        <v>0</v>
      </c>
      <c r="BF149" s="248">
        <f>IF(N149="snížená",J149,0)</f>
        <v>0</v>
      </c>
      <c r="BG149" s="248">
        <f>IF(N149="zákl. přenesená",J149,0)</f>
        <v>0</v>
      </c>
      <c r="BH149" s="248">
        <f>IF(N149="sníž. přenesená",J149,0)</f>
        <v>0</v>
      </c>
      <c r="BI149" s="248">
        <f>IF(N149="nulová",J149,0)</f>
        <v>0</v>
      </c>
      <c r="BJ149" s="18" t="s">
        <v>85</v>
      </c>
      <c r="BK149" s="248">
        <f>ROUND(I149*H149,2)</f>
        <v>0</v>
      </c>
      <c r="BL149" s="18" t="s">
        <v>251</v>
      </c>
      <c r="BM149" s="247" t="s">
        <v>273</v>
      </c>
    </row>
    <row r="150" s="12" customFormat="1" ht="22.8" customHeight="1">
      <c r="A150" s="12"/>
      <c r="B150" s="219"/>
      <c r="C150" s="220"/>
      <c r="D150" s="221" t="s">
        <v>76</v>
      </c>
      <c r="E150" s="233" t="s">
        <v>1547</v>
      </c>
      <c r="F150" s="233" t="s">
        <v>1548</v>
      </c>
      <c r="G150" s="220"/>
      <c r="H150" s="220"/>
      <c r="I150" s="223"/>
      <c r="J150" s="234">
        <f>BK150</f>
        <v>0</v>
      </c>
      <c r="K150" s="220"/>
      <c r="L150" s="225"/>
      <c r="M150" s="226"/>
      <c r="N150" s="227"/>
      <c r="O150" s="227"/>
      <c r="P150" s="228">
        <f>SUM(P151:P172)</f>
        <v>0</v>
      </c>
      <c r="Q150" s="227"/>
      <c r="R150" s="228">
        <f>SUM(R151:R172)</f>
        <v>0.15744</v>
      </c>
      <c r="S150" s="227"/>
      <c r="T150" s="229">
        <f>SUM(T151:T172)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30" t="s">
        <v>87</v>
      </c>
      <c r="AT150" s="231" t="s">
        <v>76</v>
      </c>
      <c r="AU150" s="231" t="s">
        <v>85</v>
      </c>
      <c r="AY150" s="230" t="s">
        <v>167</v>
      </c>
      <c r="BK150" s="232">
        <f>SUM(BK151:BK172)</f>
        <v>0</v>
      </c>
    </row>
    <row r="151" s="2" customFormat="1" ht="24.15" customHeight="1">
      <c r="A151" s="39"/>
      <c r="B151" s="40"/>
      <c r="C151" s="235" t="s">
        <v>226</v>
      </c>
      <c r="D151" s="235" t="s">
        <v>169</v>
      </c>
      <c r="E151" s="236" t="s">
        <v>1549</v>
      </c>
      <c r="F151" s="237" t="s">
        <v>1550</v>
      </c>
      <c r="G151" s="238" t="s">
        <v>238</v>
      </c>
      <c r="H151" s="239">
        <v>126</v>
      </c>
      <c r="I151" s="240"/>
      <c r="J151" s="241">
        <f>ROUND(I151*H151,2)</f>
        <v>0</v>
      </c>
      <c r="K151" s="242"/>
      <c r="L151" s="45"/>
      <c r="M151" s="243" t="s">
        <v>1</v>
      </c>
      <c r="N151" s="244" t="s">
        <v>42</v>
      </c>
      <c r="O151" s="92"/>
      <c r="P151" s="245">
        <f>O151*H151</f>
        <v>0</v>
      </c>
      <c r="Q151" s="245">
        <v>0.00046000000000000001</v>
      </c>
      <c r="R151" s="245">
        <f>Q151*H151</f>
        <v>0.057960000000000005</v>
      </c>
      <c r="S151" s="245">
        <v>0</v>
      </c>
      <c r="T151" s="246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7" t="s">
        <v>251</v>
      </c>
      <c r="AT151" s="247" t="s">
        <v>169</v>
      </c>
      <c r="AU151" s="247" t="s">
        <v>87</v>
      </c>
      <c r="AY151" s="18" t="s">
        <v>167</v>
      </c>
      <c r="BE151" s="248">
        <f>IF(N151="základní",J151,0)</f>
        <v>0</v>
      </c>
      <c r="BF151" s="248">
        <f>IF(N151="snížená",J151,0)</f>
        <v>0</v>
      </c>
      <c r="BG151" s="248">
        <f>IF(N151="zákl. přenesená",J151,0)</f>
        <v>0</v>
      </c>
      <c r="BH151" s="248">
        <f>IF(N151="sníž. přenesená",J151,0)</f>
        <v>0</v>
      </c>
      <c r="BI151" s="248">
        <f>IF(N151="nulová",J151,0)</f>
        <v>0</v>
      </c>
      <c r="BJ151" s="18" t="s">
        <v>85</v>
      </c>
      <c r="BK151" s="248">
        <f>ROUND(I151*H151,2)</f>
        <v>0</v>
      </c>
      <c r="BL151" s="18" t="s">
        <v>251</v>
      </c>
      <c r="BM151" s="247" t="s">
        <v>282</v>
      </c>
    </row>
    <row r="152" s="13" customFormat="1">
      <c r="A152" s="13"/>
      <c r="B152" s="249"/>
      <c r="C152" s="250"/>
      <c r="D152" s="251" t="s">
        <v>175</v>
      </c>
      <c r="E152" s="252" t="s">
        <v>1</v>
      </c>
      <c r="F152" s="253" t="s">
        <v>1551</v>
      </c>
      <c r="G152" s="250"/>
      <c r="H152" s="254">
        <v>126</v>
      </c>
      <c r="I152" s="255"/>
      <c r="J152" s="250"/>
      <c r="K152" s="250"/>
      <c r="L152" s="256"/>
      <c r="M152" s="257"/>
      <c r="N152" s="258"/>
      <c r="O152" s="258"/>
      <c r="P152" s="258"/>
      <c r="Q152" s="258"/>
      <c r="R152" s="258"/>
      <c r="S152" s="258"/>
      <c r="T152" s="25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0" t="s">
        <v>175</v>
      </c>
      <c r="AU152" s="260" t="s">
        <v>87</v>
      </c>
      <c r="AV152" s="13" t="s">
        <v>87</v>
      </c>
      <c r="AW152" s="13" t="s">
        <v>34</v>
      </c>
      <c r="AX152" s="13" t="s">
        <v>77</v>
      </c>
      <c r="AY152" s="260" t="s">
        <v>167</v>
      </c>
    </row>
    <row r="153" s="14" customFormat="1">
      <c r="A153" s="14"/>
      <c r="B153" s="261"/>
      <c r="C153" s="262"/>
      <c r="D153" s="251" t="s">
        <v>175</v>
      </c>
      <c r="E153" s="263" t="s">
        <v>1</v>
      </c>
      <c r="F153" s="264" t="s">
        <v>187</v>
      </c>
      <c r="G153" s="262"/>
      <c r="H153" s="265">
        <v>126</v>
      </c>
      <c r="I153" s="266"/>
      <c r="J153" s="262"/>
      <c r="K153" s="262"/>
      <c r="L153" s="267"/>
      <c r="M153" s="268"/>
      <c r="N153" s="269"/>
      <c r="O153" s="269"/>
      <c r="P153" s="269"/>
      <c r="Q153" s="269"/>
      <c r="R153" s="269"/>
      <c r="S153" s="269"/>
      <c r="T153" s="27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1" t="s">
        <v>175</v>
      </c>
      <c r="AU153" s="271" t="s">
        <v>87</v>
      </c>
      <c r="AV153" s="14" t="s">
        <v>173</v>
      </c>
      <c r="AW153" s="14" t="s">
        <v>34</v>
      </c>
      <c r="AX153" s="14" t="s">
        <v>85</v>
      </c>
      <c r="AY153" s="271" t="s">
        <v>167</v>
      </c>
    </row>
    <row r="154" s="2" customFormat="1" ht="24.15" customHeight="1">
      <c r="A154" s="39"/>
      <c r="B154" s="40"/>
      <c r="C154" s="235" t="s">
        <v>8</v>
      </c>
      <c r="D154" s="235" t="s">
        <v>169</v>
      </c>
      <c r="E154" s="236" t="s">
        <v>1552</v>
      </c>
      <c r="F154" s="237" t="s">
        <v>1553</v>
      </c>
      <c r="G154" s="238" t="s">
        <v>238</v>
      </c>
      <c r="H154" s="239">
        <v>28</v>
      </c>
      <c r="I154" s="240"/>
      <c r="J154" s="241">
        <f>ROUND(I154*H154,2)</f>
        <v>0</v>
      </c>
      <c r="K154" s="242"/>
      <c r="L154" s="45"/>
      <c r="M154" s="243" t="s">
        <v>1</v>
      </c>
      <c r="N154" s="244" t="s">
        <v>42</v>
      </c>
      <c r="O154" s="92"/>
      <c r="P154" s="245">
        <f>O154*H154</f>
        <v>0</v>
      </c>
      <c r="Q154" s="245">
        <v>0.00055999999999999995</v>
      </c>
      <c r="R154" s="245">
        <f>Q154*H154</f>
        <v>0.015679999999999999</v>
      </c>
      <c r="S154" s="245">
        <v>0</v>
      </c>
      <c r="T154" s="246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7" t="s">
        <v>251</v>
      </c>
      <c r="AT154" s="247" t="s">
        <v>169</v>
      </c>
      <c r="AU154" s="247" t="s">
        <v>87</v>
      </c>
      <c r="AY154" s="18" t="s">
        <v>167</v>
      </c>
      <c r="BE154" s="248">
        <f>IF(N154="základní",J154,0)</f>
        <v>0</v>
      </c>
      <c r="BF154" s="248">
        <f>IF(N154="snížená",J154,0)</f>
        <v>0</v>
      </c>
      <c r="BG154" s="248">
        <f>IF(N154="zákl. přenesená",J154,0)</f>
        <v>0</v>
      </c>
      <c r="BH154" s="248">
        <f>IF(N154="sníž. přenesená",J154,0)</f>
        <v>0</v>
      </c>
      <c r="BI154" s="248">
        <f>IF(N154="nulová",J154,0)</f>
        <v>0</v>
      </c>
      <c r="BJ154" s="18" t="s">
        <v>85</v>
      </c>
      <c r="BK154" s="248">
        <f>ROUND(I154*H154,2)</f>
        <v>0</v>
      </c>
      <c r="BL154" s="18" t="s">
        <v>251</v>
      </c>
      <c r="BM154" s="247" t="s">
        <v>295</v>
      </c>
    </row>
    <row r="155" s="13" customFormat="1">
      <c r="A155" s="13"/>
      <c r="B155" s="249"/>
      <c r="C155" s="250"/>
      <c r="D155" s="251" t="s">
        <v>175</v>
      </c>
      <c r="E155" s="252" t="s">
        <v>1</v>
      </c>
      <c r="F155" s="253" t="s">
        <v>1554</v>
      </c>
      <c r="G155" s="250"/>
      <c r="H155" s="254">
        <v>28</v>
      </c>
      <c r="I155" s="255"/>
      <c r="J155" s="250"/>
      <c r="K155" s="250"/>
      <c r="L155" s="256"/>
      <c r="M155" s="257"/>
      <c r="N155" s="258"/>
      <c r="O155" s="258"/>
      <c r="P155" s="258"/>
      <c r="Q155" s="258"/>
      <c r="R155" s="258"/>
      <c r="S155" s="258"/>
      <c r="T155" s="25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0" t="s">
        <v>175</v>
      </c>
      <c r="AU155" s="260" t="s">
        <v>87</v>
      </c>
      <c r="AV155" s="13" t="s">
        <v>87</v>
      </c>
      <c r="AW155" s="13" t="s">
        <v>34</v>
      </c>
      <c r="AX155" s="13" t="s">
        <v>77</v>
      </c>
      <c r="AY155" s="260" t="s">
        <v>167</v>
      </c>
    </row>
    <row r="156" s="14" customFormat="1">
      <c r="A156" s="14"/>
      <c r="B156" s="261"/>
      <c r="C156" s="262"/>
      <c r="D156" s="251" t="s">
        <v>175</v>
      </c>
      <c r="E156" s="263" t="s">
        <v>1</v>
      </c>
      <c r="F156" s="264" t="s">
        <v>187</v>
      </c>
      <c r="G156" s="262"/>
      <c r="H156" s="265">
        <v>28</v>
      </c>
      <c r="I156" s="266"/>
      <c r="J156" s="262"/>
      <c r="K156" s="262"/>
      <c r="L156" s="267"/>
      <c r="M156" s="268"/>
      <c r="N156" s="269"/>
      <c r="O156" s="269"/>
      <c r="P156" s="269"/>
      <c r="Q156" s="269"/>
      <c r="R156" s="269"/>
      <c r="S156" s="269"/>
      <c r="T156" s="27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1" t="s">
        <v>175</v>
      </c>
      <c r="AU156" s="271" t="s">
        <v>87</v>
      </c>
      <c r="AV156" s="14" t="s">
        <v>173</v>
      </c>
      <c r="AW156" s="14" t="s">
        <v>34</v>
      </c>
      <c r="AX156" s="14" t="s">
        <v>85</v>
      </c>
      <c r="AY156" s="271" t="s">
        <v>167</v>
      </c>
    </row>
    <row r="157" s="2" customFormat="1" ht="24.15" customHeight="1">
      <c r="A157" s="39"/>
      <c r="B157" s="40"/>
      <c r="C157" s="235" t="s">
        <v>235</v>
      </c>
      <c r="D157" s="235" t="s">
        <v>169</v>
      </c>
      <c r="E157" s="236" t="s">
        <v>1555</v>
      </c>
      <c r="F157" s="237" t="s">
        <v>1556</v>
      </c>
      <c r="G157" s="238" t="s">
        <v>238</v>
      </c>
      <c r="H157" s="239">
        <v>28</v>
      </c>
      <c r="I157" s="240"/>
      <c r="J157" s="241">
        <f>ROUND(I157*H157,2)</f>
        <v>0</v>
      </c>
      <c r="K157" s="242"/>
      <c r="L157" s="45"/>
      <c r="M157" s="243" t="s">
        <v>1</v>
      </c>
      <c r="N157" s="244" t="s">
        <v>42</v>
      </c>
      <c r="O157" s="92"/>
      <c r="P157" s="245">
        <f>O157*H157</f>
        <v>0</v>
      </c>
      <c r="Q157" s="245">
        <v>0.00071000000000000002</v>
      </c>
      <c r="R157" s="245">
        <f>Q157*H157</f>
        <v>0.019880000000000002</v>
      </c>
      <c r="S157" s="245">
        <v>0</v>
      </c>
      <c r="T157" s="246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7" t="s">
        <v>251</v>
      </c>
      <c r="AT157" s="247" t="s">
        <v>169</v>
      </c>
      <c r="AU157" s="247" t="s">
        <v>87</v>
      </c>
      <c r="AY157" s="18" t="s">
        <v>167</v>
      </c>
      <c r="BE157" s="248">
        <f>IF(N157="základní",J157,0)</f>
        <v>0</v>
      </c>
      <c r="BF157" s="248">
        <f>IF(N157="snížená",J157,0)</f>
        <v>0</v>
      </c>
      <c r="BG157" s="248">
        <f>IF(N157="zákl. přenesená",J157,0)</f>
        <v>0</v>
      </c>
      <c r="BH157" s="248">
        <f>IF(N157="sníž. přenesená",J157,0)</f>
        <v>0</v>
      </c>
      <c r="BI157" s="248">
        <f>IF(N157="nulová",J157,0)</f>
        <v>0</v>
      </c>
      <c r="BJ157" s="18" t="s">
        <v>85</v>
      </c>
      <c r="BK157" s="248">
        <f>ROUND(I157*H157,2)</f>
        <v>0</v>
      </c>
      <c r="BL157" s="18" t="s">
        <v>251</v>
      </c>
      <c r="BM157" s="247" t="s">
        <v>311</v>
      </c>
    </row>
    <row r="158" s="13" customFormat="1">
      <c r="A158" s="13"/>
      <c r="B158" s="249"/>
      <c r="C158" s="250"/>
      <c r="D158" s="251" t="s">
        <v>175</v>
      </c>
      <c r="E158" s="252" t="s">
        <v>1</v>
      </c>
      <c r="F158" s="253" t="s">
        <v>1554</v>
      </c>
      <c r="G158" s="250"/>
      <c r="H158" s="254">
        <v>28</v>
      </c>
      <c r="I158" s="255"/>
      <c r="J158" s="250"/>
      <c r="K158" s="250"/>
      <c r="L158" s="256"/>
      <c r="M158" s="257"/>
      <c r="N158" s="258"/>
      <c r="O158" s="258"/>
      <c r="P158" s="258"/>
      <c r="Q158" s="258"/>
      <c r="R158" s="258"/>
      <c r="S158" s="258"/>
      <c r="T158" s="25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0" t="s">
        <v>175</v>
      </c>
      <c r="AU158" s="260" t="s">
        <v>87</v>
      </c>
      <c r="AV158" s="13" t="s">
        <v>87</v>
      </c>
      <c r="AW158" s="13" t="s">
        <v>34</v>
      </c>
      <c r="AX158" s="13" t="s">
        <v>77</v>
      </c>
      <c r="AY158" s="260" t="s">
        <v>167</v>
      </c>
    </row>
    <row r="159" s="14" customFormat="1">
      <c r="A159" s="14"/>
      <c r="B159" s="261"/>
      <c r="C159" s="262"/>
      <c r="D159" s="251" t="s">
        <v>175</v>
      </c>
      <c r="E159" s="263" t="s">
        <v>1</v>
      </c>
      <c r="F159" s="264" t="s">
        <v>187</v>
      </c>
      <c r="G159" s="262"/>
      <c r="H159" s="265">
        <v>28</v>
      </c>
      <c r="I159" s="266"/>
      <c r="J159" s="262"/>
      <c r="K159" s="262"/>
      <c r="L159" s="267"/>
      <c r="M159" s="268"/>
      <c r="N159" s="269"/>
      <c r="O159" s="269"/>
      <c r="P159" s="269"/>
      <c r="Q159" s="269"/>
      <c r="R159" s="269"/>
      <c r="S159" s="269"/>
      <c r="T159" s="27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71" t="s">
        <v>175</v>
      </c>
      <c r="AU159" s="271" t="s">
        <v>87</v>
      </c>
      <c r="AV159" s="14" t="s">
        <v>173</v>
      </c>
      <c r="AW159" s="14" t="s">
        <v>34</v>
      </c>
      <c r="AX159" s="14" t="s">
        <v>85</v>
      </c>
      <c r="AY159" s="271" t="s">
        <v>167</v>
      </c>
    </row>
    <row r="160" s="2" customFormat="1" ht="24.15" customHeight="1">
      <c r="A160" s="39"/>
      <c r="B160" s="40"/>
      <c r="C160" s="235" t="s">
        <v>241</v>
      </c>
      <c r="D160" s="235" t="s">
        <v>169</v>
      </c>
      <c r="E160" s="236" t="s">
        <v>1557</v>
      </c>
      <c r="F160" s="237" t="s">
        <v>1558</v>
      </c>
      <c r="G160" s="238" t="s">
        <v>238</v>
      </c>
      <c r="H160" s="239">
        <v>38</v>
      </c>
      <c r="I160" s="240"/>
      <c r="J160" s="241">
        <f>ROUND(I160*H160,2)</f>
        <v>0</v>
      </c>
      <c r="K160" s="242"/>
      <c r="L160" s="45"/>
      <c r="M160" s="243" t="s">
        <v>1</v>
      </c>
      <c r="N160" s="244" t="s">
        <v>42</v>
      </c>
      <c r="O160" s="92"/>
      <c r="P160" s="245">
        <f>O160*H160</f>
        <v>0</v>
      </c>
      <c r="Q160" s="245">
        <v>0.00125</v>
      </c>
      <c r="R160" s="245">
        <f>Q160*H160</f>
        <v>0.047500000000000001</v>
      </c>
      <c r="S160" s="245">
        <v>0</v>
      </c>
      <c r="T160" s="246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7" t="s">
        <v>251</v>
      </c>
      <c r="AT160" s="247" t="s">
        <v>169</v>
      </c>
      <c r="AU160" s="247" t="s">
        <v>87</v>
      </c>
      <c r="AY160" s="18" t="s">
        <v>167</v>
      </c>
      <c r="BE160" s="248">
        <f>IF(N160="základní",J160,0)</f>
        <v>0</v>
      </c>
      <c r="BF160" s="248">
        <f>IF(N160="snížená",J160,0)</f>
        <v>0</v>
      </c>
      <c r="BG160" s="248">
        <f>IF(N160="zákl. přenesená",J160,0)</f>
        <v>0</v>
      </c>
      <c r="BH160" s="248">
        <f>IF(N160="sníž. přenesená",J160,0)</f>
        <v>0</v>
      </c>
      <c r="BI160" s="248">
        <f>IF(N160="nulová",J160,0)</f>
        <v>0</v>
      </c>
      <c r="BJ160" s="18" t="s">
        <v>85</v>
      </c>
      <c r="BK160" s="248">
        <f>ROUND(I160*H160,2)</f>
        <v>0</v>
      </c>
      <c r="BL160" s="18" t="s">
        <v>251</v>
      </c>
      <c r="BM160" s="247" t="s">
        <v>326</v>
      </c>
    </row>
    <row r="161" s="13" customFormat="1">
      <c r="A161" s="13"/>
      <c r="B161" s="249"/>
      <c r="C161" s="250"/>
      <c r="D161" s="251" t="s">
        <v>175</v>
      </c>
      <c r="E161" s="252" t="s">
        <v>1</v>
      </c>
      <c r="F161" s="253" t="s">
        <v>1559</v>
      </c>
      <c r="G161" s="250"/>
      <c r="H161" s="254">
        <v>38</v>
      </c>
      <c r="I161" s="255"/>
      <c r="J161" s="250"/>
      <c r="K161" s="250"/>
      <c r="L161" s="256"/>
      <c r="M161" s="257"/>
      <c r="N161" s="258"/>
      <c r="O161" s="258"/>
      <c r="P161" s="258"/>
      <c r="Q161" s="258"/>
      <c r="R161" s="258"/>
      <c r="S161" s="258"/>
      <c r="T161" s="25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0" t="s">
        <v>175</v>
      </c>
      <c r="AU161" s="260" t="s">
        <v>87</v>
      </c>
      <c r="AV161" s="13" t="s">
        <v>87</v>
      </c>
      <c r="AW161" s="13" t="s">
        <v>34</v>
      </c>
      <c r="AX161" s="13" t="s">
        <v>77</v>
      </c>
      <c r="AY161" s="260" t="s">
        <v>167</v>
      </c>
    </row>
    <row r="162" s="14" customFormat="1">
      <c r="A162" s="14"/>
      <c r="B162" s="261"/>
      <c r="C162" s="262"/>
      <c r="D162" s="251" t="s">
        <v>175</v>
      </c>
      <c r="E162" s="263" t="s">
        <v>1</v>
      </c>
      <c r="F162" s="264" t="s">
        <v>187</v>
      </c>
      <c r="G162" s="262"/>
      <c r="H162" s="265">
        <v>38</v>
      </c>
      <c r="I162" s="266"/>
      <c r="J162" s="262"/>
      <c r="K162" s="262"/>
      <c r="L162" s="267"/>
      <c r="M162" s="268"/>
      <c r="N162" s="269"/>
      <c r="O162" s="269"/>
      <c r="P162" s="269"/>
      <c r="Q162" s="269"/>
      <c r="R162" s="269"/>
      <c r="S162" s="269"/>
      <c r="T162" s="27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1" t="s">
        <v>175</v>
      </c>
      <c r="AU162" s="271" t="s">
        <v>87</v>
      </c>
      <c r="AV162" s="14" t="s">
        <v>173</v>
      </c>
      <c r="AW162" s="14" t="s">
        <v>34</v>
      </c>
      <c r="AX162" s="14" t="s">
        <v>85</v>
      </c>
      <c r="AY162" s="271" t="s">
        <v>167</v>
      </c>
    </row>
    <row r="163" s="2" customFormat="1" ht="24.15" customHeight="1">
      <c r="A163" s="39"/>
      <c r="B163" s="40"/>
      <c r="C163" s="235" t="s">
        <v>246</v>
      </c>
      <c r="D163" s="235" t="s">
        <v>169</v>
      </c>
      <c r="E163" s="236" t="s">
        <v>1560</v>
      </c>
      <c r="F163" s="237" t="s">
        <v>1561</v>
      </c>
      <c r="G163" s="238" t="s">
        <v>238</v>
      </c>
      <c r="H163" s="239">
        <v>10</v>
      </c>
      <c r="I163" s="240"/>
      <c r="J163" s="241">
        <f>ROUND(I163*H163,2)</f>
        <v>0</v>
      </c>
      <c r="K163" s="242"/>
      <c r="L163" s="45"/>
      <c r="M163" s="243" t="s">
        <v>1</v>
      </c>
      <c r="N163" s="244" t="s">
        <v>42</v>
      </c>
      <c r="O163" s="92"/>
      <c r="P163" s="245">
        <f>O163*H163</f>
        <v>0</v>
      </c>
      <c r="Q163" s="245">
        <v>0.0016199999999999999</v>
      </c>
      <c r="R163" s="245">
        <f>Q163*H163</f>
        <v>0.016199999999999999</v>
      </c>
      <c r="S163" s="245">
        <v>0</v>
      </c>
      <c r="T163" s="246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7" t="s">
        <v>251</v>
      </c>
      <c r="AT163" s="247" t="s">
        <v>169</v>
      </c>
      <c r="AU163" s="247" t="s">
        <v>87</v>
      </c>
      <c r="AY163" s="18" t="s">
        <v>167</v>
      </c>
      <c r="BE163" s="248">
        <f>IF(N163="základní",J163,0)</f>
        <v>0</v>
      </c>
      <c r="BF163" s="248">
        <f>IF(N163="snížená",J163,0)</f>
        <v>0</v>
      </c>
      <c r="BG163" s="248">
        <f>IF(N163="zákl. přenesená",J163,0)</f>
        <v>0</v>
      </c>
      <c r="BH163" s="248">
        <f>IF(N163="sníž. přenesená",J163,0)</f>
        <v>0</v>
      </c>
      <c r="BI163" s="248">
        <f>IF(N163="nulová",J163,0)</f>
        <v>0</v>
      </c>
      <c r="BJ163" s="18" t="s">
        <v>85</v>
      </c>
      <c r="BK163" s="248">
        <f>ROUND(I163*H163,2)</f>
        <v>0</v>
      </c>
      <c r="BL163" s="18" t="s">
        <v>251</v>
      </c>
      <c r="BM163" s="247" t="s">
        <v>337</v>
      </c>
    </row>
    <row r="164" s="13" customFormat="1">
      <c r="A164" s="13"/>
      <c r="B164" s="249"/>
      <c r="C164" s="250"/>
      <c r="D164" s="251" t="s">
        <v>175</v>
      </c>
      <c r="E164" s="252" t="s">
        <v>1</v>
      </c>
      <c r="F164" s="253" t="s">
        <v>1562</v>
      </c>
      <c r="G164" s="250"/>
      <c r="H164" s="254">
        <v>10</v>
      </c>
      <c r="I164" s="255"/>
      <c r="J164" s="250"/>
      <c r="K164" s="250"/>
      <c r="L164" s="256"/>
      <c r="M164" s="257"/>
      <c r="N164" s="258"/>
      <c r="O164" s="258"/>
      <c r="P164" s="258"/>
      <c r="Q164" s="258"/>
      <c r="R164" s="258"/>
      <c r="S164" s="258"/>
      <c r="T164" s="25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0" t="s">
        <v>175</v>
      </c>
      <c r="AU164" s="260" t="s">
        <v>87</v>
      </c>
      <c r="AV164" s="13" t="s">
        <v>87</v>
      </c>
      <c r="AW164" s="13" t="s">
        <v>34</v>
      </c>
      <c r="AX164" s="13" t="s">
        <v>77</v>
      </c>
      <c r="AY164" s="260" t="s">
        <v>167</v>
      </c>
    </row>
    <row r="165" s="14" customFormat="1">
      <c r="A165" s="14"/>
      <c r="B165" s="261"/>
      <c r="C165" s="262"/>
      <c r="D165" s="251" t="s">
        <v>175</v>
      </c>
      <c r="E165" s="263" t="s">
        <v>1</v>
      </c>
      <c r="F165" s="264" t="s">
        <v>187</v>
      </c>
      <c r="G165" s="262"/>
      <c r="H165" s="265">
        <v>10</v>
      </c>
      <c r="I165" s="266"/>
      <c r="J165" s="262"/>
      <c r="K165" s="262"/>
      <c r="L165" s="267"/>
      <c r="M165" s="268"/>
      <c r="N165" s="269"/>
      <c r="O165" s="269"/>
      <c r="P165" s="269"/>
      <c r="Q165" s="269"/>
      <c r="R165" s="269"/>
      <c r="S165" s="269"/>
      <c r="T165" s="27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1" t="s">
        <v>175</v>
      </c>
      <c r="AU165" s="271" t="s">
        <v>87</v>
      </c>
      <c r="AV165" s="14" t="s">
        <v>173</v>
      </c>
      <c r="AW165" s="14" t="s">
        <v>34</v>
      </c>
      <c r="AX165" s="14" t="s">
        <v>85</v>
      </c>
      <c r="AY165" s="271" t="s">
        <v>167</v>
      </c>
    </row>
    <row r="166" s="2" customFormat="1" ht="16.5" customHeight="1">
      <c r="A166" s="39"/>
      <c r="B166" s="40"/>
      <c r="C166" s="235" t="s">
        <v>251</v>
      </c>
      <c r="D166" s="235" t="s">
        <v>169</v>
      </c>
      <c r="E166" s="236" t="s">
        <v>1563</v>
      </c>
      <c r="F166" s="237" t="s">
        <v>1564</v>
      </c>
      <c r="G166" s="238" t="s">
        <v>238</v>
      </c>
      <c r="H166" s="239">
        <v>230</v>
      </c>
      <c r="I166" s="240"/>
      <c r="J166" s="241">
        <f>ROUND(I166*H166,2)</f>
        <v>0</v>
      </c>
      <c r="K166" s="242"/>
      <c r="L166" s="45"/>
      <c r="M166" s="243" t="s">
        <v>1</v>
      </c>
      <c r="N166" s="244" t="s">
        <v>42</v>
      </c>
      <c r="O166" s="92"/>
      <c r="P166" s="245">
        <f>O166*H166</f>
        <v>0</v>
      </c>
      <c r="Q166" s="245">
        <v>0</v>
      </c>
      <c r="R166" s="245">
        <f>Q166*H166</f>
        <v>0</v>
      </c>
      <c r="S166" s="245">
        <v>0</v>
      </c>
      <c r="T166" s="246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7" t="s">
        <v>251</v>
      </c>
      <c r="AT166" s="247" t="s">
        <v>169</v>
      </c>
      <c r="AU166" s="247" t="s">
        <v>87</v>
      </c>
      <c r="AY166" s="18" t="s">
        <v>167</v>
      </c>
      <c r="BE166" s="248">
        <f>IF(N166="základní",J166,0)</f>
        <v>0</v>
      </c>
      <c r="BF166" s="248">
        <f>IF(N166="snížená",J166,0)</f>
        <v>0</v>
      </c>
      <c r="BG166" s="248">
        <f>IF(N166="zákl. přenesená",J166,0)</f>
        <v>0</v>
      </c>
      <c r="BH166" s="248">
        <f>IF(N166="sníž. přenesená",J166,0)</f>
        <v>0</v>
      </c>
      <c r="BI166" s="248">
        <f>IF(N166="nulová",J166,0)</f>
        <v>0</v>
      </c>
      <c r="BJ166" s="18" t="s">
        <v>85</v>
      </c>
      <c r="BK166" s="248">
        <f>ROUND(I166*H166,2)</f>
        <v>0</v>
      </c>
      <c r="BL166" s="18" t="s">
        <v>251</v>
      </c>
      <c r="BM166" s="247" t="s">
        <v>346</v>
      </c>
    </row>
    <row r="167" s="13" customFormat="1">
      <c r="A167" s="13"/>
      <c r="B167" s="249"/>
      <c r="C167" s="250"/>
      <c r="D167" s="251" t="s">
        <v>175</v>
      </c>
      <c r="E167" s="252" t="s">
        <v>1</v>
      </c>
      <c r="F167" s="253" t="s">
        <v>1565</v>
      </c>
      <c r="G167" s="250"/>
      <c r="H167" s="254">
        <v>230</v>
      </c>
      <c r="I167" s="255"/>
      <c r="J167" s="250"/>
      <c r="K167" s="250"/>
      <c r="L167" s="256"/>
      <c r="M167" s="257"/>
      <c r="N167" s="258"/>
      <c r="O167" s="258"/>
      <c r="P167" s="258"/>
      <c r="Q167" s="258"/>
      <c r="R167" s="258"/>
      <c r="S167" s="258"/>
      <c r="T167" s="25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0" t="s">
        <v>175</v>
      </c>
      <c r="AU167" s="260" t="s">
        <v>87</v>
      </c>
      <c r="AV167" s="13" t="s">
        <v>87</v>
      </c>
      <c r="AW167" s="13" t="s">
        <v>34</v>
      </c>
      <c r="AX167" s="13" t="s">
        <v>77</v>
      </c>
      <c r="AY167" s="260" t="s">
        <v>167</v>
      </c>
    </row>
    <row r="168" s="14" customFormat="1">
      <c r="A168" s="14"/>
      <c r="B168" s="261"/>
      <c r="C168" s="262"/>
      <c r="D168" s="251" t="s">
        <v>175</v>
      </c>
      <c r="E168" s="263" t="s">
        <v>1</v>
      </c>
      <c r="F168" s="264" t="s">
        <v>187</v>
      </c>
      <c r="G168" s="262"/>
      <c r="H168" s="265">
        <v>230</v>
      </c>
      <c r="I168" s="266"/>
      <c r="J168" s="262"/>
      <c r="K168" s="262"/>
      <c r="L168" s="267"/>
      <c r="M168" s="268"/>
      <c r="N168" s="269"/>
      <c r="O168" s="269"/>
      <c r="P168" s="269"/>
      <c r="Q168" s="269"/>
      <c r="R168" s="269"/>
      <c r="S168" s="269"/>
      <c r="T168" s="27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71" t="s">
        <v>175</v>
      </c>
      <c r="AU168" s="271" t="s">
        <v>87</v>
      </c>
      <c r="AV168" s="14" t="s">
        <v>173</v>
      </c>
      <c r="AW168" s="14" t="s">
        <v>34</v>
      </c>
      <c r="AX168" s="14" t="s">
        <v>85</v>
      </c>
      <c r="AY168" s="271" t="s">
        <v>167</v>
      </c>
    </row>
    <row r="169" s="2" customFormat="1" ht="24.15" customHeight="1">
      <c r="A169" s="39"/>
      <c r="B169" s="40"/>
      <c r="C169" s="235" t="s">
        <v>259</v>
      </c>
      <c r="D169" s="235" t="s">
        <v>169</v>
      </c>
      <c r="E169" s="236" t="s">
        <v>1566</v>
      </c>
      <c r="F169" s="237" t="s">
        <v>1567</v>
      </c>
      <c r="G169" s="238" t="s">
        <v>340</v>
      </c>
      <c r="H169" s="239">
        <v>2</v>
      </c>
      <c r="I169" s="240"/>
      <c r="J169" s="241">
        <f>ROUND(I169*H169,2)</f>
        <v>0</v>
      </c>
      <c r="K169" s="242"/>
      <c r="L169" s="45"/>
      <c r="M169" s="243" t="s">
        <v>1</v>
      </c>
      <c r="N169" s="244" t="s">
        <v>42</v>
      </c>
      <c r="O169" s="92"/>
      <c r="P169" s="245">
        <f>O169*H169</f>
        <v>0</v>
      </c>
      <c r="Q169" s="245">
        <v>0.00011</v>
      </c>
      <c r="R169" s="245">
        <f>Q169*H169</f>
        <v>0.00022000000000000001</v>
      </c>
      <c r="S169" s="245">
        <v>0</v>
      </c>
      <c r="T169" s="246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7" t="s">
        <v>251</v>
      </c>
      <c r="AT169" s="247" t="s">
        <v>169</v>
      </c>
      <c r="AU169" s="247" t="s">
        <v>87</v>
      </c>
      <c r="AY169" s="18" t="s">
        <v>167</v>
      </c>
      <c r="BE169" s="248">
        <f>IF(N169="základní",J169,0)</f>
        <v>0</v>
      </c>
      <c r="BF169" s="248">
        <f>IF(N169="snížená",J169,0)</f>
        <v>0</v>
      </c>
      <c r="BG169" s="248">
        <f>IF(N169="zákl. přenesená",J169,0)</f>
        <v>0</v>
      </c>
      <c r="BH169" s="248">
        <f>IF(N169="sníž. přenesená",J169,0)</f>
        <v>0</v>
      </c>
      <c r="BI169" s="248">
        <f>IF(N169="nulová",J169,0)</f>
        <v>0</v>
      </c>
      <c r="BJ169" s="18" t="s">
        <v>85</v>
      </c>
      <c r="BK169" s="248">
        <f>ROUND(I169*H169,2)</f>
        <v>0</v>
      </c>
      <c r="BL169" s="18" t="s">
        <v>251</v>
      </c>
      <c r="BM169" s="247" t="s">
        <v>354</v>
      </c>
    </row>
    <row r="170" s="2" customFormat="1" ht="21.75" customHeight="1">
      <c r="A170" s="39"/>
      <c r="B170" s="40"/>
      <c r="C170" s="272" t="s">
        <v>264</v>
      </c>
      <c r="D170" s="272" t="s">
        <v>211</v>
      </c>
      <c r="E170" s="273" t="s">
        <v>1568</v>
      </c>
      <c r="F170" s="274" t="s">
        <v>1569</v>
      </c>
      <c r="G170" s="275" t="s">
        <v>249</v>
      </c>
      <c r="H170" s="276">
        <v>1</v>
      </c>
      <c r="I170" s="277"/>
      <c r="J170" s="278">
        <f>ROUND(I170*H170,2)</f>
        <v>0</v>
      </c>
      <c r="K170" s="279"/>
      <c r="L170" s="280"/>
      <c r="M170" s="281" t="s">
        <v>1</v>
      </c>
      <c r="N170" s="282" t="s">
        <v>42</v>
      </c>
      <c r="O170" s="92"/>
      <c r="P170" s="245">
        <f>O170*H170</f>
        <v>0</v>
      </c>
      <c r="Q170" s="245">
        <v>0</v>
      </c>
      <c r="R170" s="245">
        <f>Q170*H170</f>
        <v>0</v>
      </c>
      <c r="S170" s="245">
        <v>0</v>
      </c>
      <c r="T170" s="246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7" t="s">
        <v>346</v>
      </c>
      <c r="AT170" s="247" t="s">
        <v>211</v>
      </c>
      <c r="AU170" s="247" t="s">
        <v>87</v>
      </c>
      <c r="AY170" s="18" t="s">
        <v>167</v>
      </c>
      <c r="BE170" s="248">
        <f>IF(N170="základní",J170,0)</f>
        <v>0</v>
      </c>
      <c r="BF170" s="248">
        <f>IF(N170="snížená",J170,0)</f>
        <v>0</v>
      </c>
      <c r="BG170" s="248">
        <f>IF(N170="zákl. přenesená",J170,0)</f>
        <v>0</v>
      </c>
      <c r="BH170" s="248">
        <f>IF(N170="sníž. přenesená",J170,0)</f>
        <v>0</v>
      </c>
      <c r="BI170" s="248">
        <f>IF(N170="nulová",J170,0)</f>
        <v>0</v>
      </c>
      <c r="BJ170" s="18" t="s">
        <v>85</v>
      </c>
      <c r="BK170" s="248">
        <f>ROUND(I170*H170,2)</f>
        <v>0</v>
      </c>
      <c r="BL170" s="18" t="s">
        <v>251</v>
      </c>
      <c r="BM170" s="247" t="s">
        <v>363</v>
      </c>
    </row>
    <row r="171" s="2" customFormat="1" ht="21.75" customHeight="1">
      <c r="A171" s="39"/>
      <c r="B171" s="40"/>
      <c r="C171" s="272" t="s">
        <v>268</v>
      </c>
      <c r="D171" s="272" t="s">
        <v>211</v>
      </c>
      <c r="E171" s="273" t="s">
        <v>1570</v>
      </c>
      <c r="F171" s="274" t="s">
        <v>1571</v>
      </c>
      <c r="G171" s="275" t="s">
        <v>249</v>
      </c>
      <c r="H171" s="276">
        <v>1</v>
      </c>
      <c r="I171" s="277"/>
      <c r="J171" s="278">
        <f>ROUND(I171*H171,2)</f>
        <v>0</v>
      </c>
      <c r="K171" s="279"/>
      <c r="L171" s="280"/>
      <c r="M171" s="281" t="s">
        <v>1</v>
      </c>
      <c r="N171" s="282" t="s">
        <v>42</v>
      </c>
      <c r="O171" s="92"/>
      <c r="P171" s="245">
        <f>O171*H171</f>
        <v>0</v>
      </c>
      <c r="Q171" s="245">
        <v>0</v>
      </c>
      <c r="R171" s="245">
        <f>Q171*H171</f>
        <v>0</v>
      </c>
      <c r="S171" s="245">
        <v>0</v>
      </c>
      <c r="T171" s="246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7" t="s">
        <v>346</v>
      </c>
      <c r="AT171" s="247" t="s">
        <v>211</v>
      </c>
      <c r="AU171" s="247" t="s">
        <v>87</v>
      </c>
      <c r="AY171" s="18" t="s">
        <v>167</v>
      </c>
      <c r="BE171" s="248">
        <f>IF(N171="základní",J171,0)</f>
        <v>0</v>
      </c>
      <c r="BF171" s="248">
        <f>IF(N171="snížená",J171,0)</f>
        <v>0</v>
      </c>
      <c r="BG171" s="248">
        <f>IF(N171="zákl. přenesená",J171,0)</f>
        <v>0</v>
      </c>
      <c r="BH171" s="248">
        <f>IF(N171="sníž. přenesená",J171,0)</f>
        <v>0</v>
      </c>
      <c r="BI171" s="248">
        <f>IF(N171="nulová",J171,0)</f>
        <v>0</v>
      </c>
      <c r="BJ171" s="18" t="s">
        <v>85</v>
      </c>
      <c r="BK171" s="248">
        <f>ROUND(I171*H171,2)</f>
        <v>0</v>
      </c>
      <c r="BL171" s="18" t="s">
        <v>251</v>
      </c>
      <c r="BM171" s="247" t="s">
        <v>371</v>
      </c>
    </row>
    <row r="172" s="2" customFormat="1" ht="24.15" customHeight="1">
      <c r="A172" s="39"/>
      <c r="B172" s="40"/>
      <c r="C172" s="235" t="s">
        <v>273</v>
      </c>
      <c r="D172" s="235" t="s">
        <v>169</v>
      </c>
      <c r="E172" s="236" t="s">
        <v>1572</v>
      </c>
      <c r="F172" s="237" t="s">
        <v>1573</v>
      </c>
      <c r="G172" s="238" t="s">
        <v>214</v>
      </c>
      <c r="H172" s="239">
        <v>0.159</v>
      </c>
      <c r="I172" s="240"/>
      <c r="J172" s="241">
        <f>ROUND(I172*H172,2)</f>
        <v>0</v>
      </c>
      <c r="K172" s="242"/>
      <c r="L172" s="45"/>
      <c r="M172" s="243" t="s">
        <v>1</v>
      </c>
      <c r="N172" s="244" t="s">
        <v>42</v>
      </c>
      <c r="O172" s="92"/>
      <c r="P172" s="245">
        <f>O172*H172</f>
        <v>0</v>
      </c>
      <c r="Q172" s="245">
        <v>0</v>
      </c>
      <c r="R172" s="245">
        <f>Q172*H172</f>
        <v>0</v>
      </c>
      <c r="S172" s="245">
        <v>0</v>
      </c>
      <c r="T172" s="246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7" t="s">
        <v>251</v>
      </c>
      <c r="AT172" s="247" t="s">
        <v>169</v>
      </c>
      <c r="AU172" s="247" t="s">
        <v>87</v>
      </c>
      <c r="AY172" s="18" t="s">
        <v>167</v>
      </c>
      <c r="BE172" s="248">
        <f>IF(N172="základní",J172,0)</f>
        <v>0</v>
      </c>
      <c r="BF172" s="248">
        <f>IF(N172="snížená",J172,0)</f>
        <v>0</v>
      </c>
      <c r="BG172" s="248">
        <f>IF(N172="zákl. přenesená",J172,0)</f>
        <v>0</v>
      </c>
      <c r="BH172" s="248">
        <f>IF(N172="sníž. přenesená",J172,0)</f>
        <v>0</v>
      </c>
      <c r="BI172" s="248">
        <f>IF(N172="nulová",J172,0)</f>
        <v>0</v>
      </c>
      <c r="BJ172" s="18" t="s">
        <v>85</v>
      </c>
      <c r="BK172" s="248">
        <f>ROUND(I172*H172,2)</f>
        <v>0</v>
      </c>
      <c r="BL172" s="18" t="s">
        <v>251</v>
      </c>
      <c r="BM172" s="247" t="s">
        <v>380</v>
      </c>
    </row>
    <row r="173" s="12" customFormat="1" ht="22.8" customHeight="1">
      <c r="A173" s="12"/>
      <c r="B173" s="219"/>
      <c r="C173" s="220"/>
      <c r="D173" s="221" t="s">
        <v>76</v>
      </c>
      <c r="E173" s="233" t="s">
        <v>1574</v>
      </c>
      <c r="F173" s="233" t="s">
        <v>1575</v>
      </c>
      <c r="G173" s="220"/>
      <c r="H173" s="220"/>
      <c r="I173" s="223"/>
      <c r="J173" s="234">
        <f>BK173</f>
        <v>0</v>
      </c>
      <c r="K173" s="220"/>
      <c r="L173" s="225"/>
      <c r="M173" s="226"/>
      <c r="N173" s="227"/>
      <c r="O173" s="227"/>
      <c r="P173" s="228">
        <f>SUM(P174:P185)</f>
        <v>0</v>
      </c>
      <c r="Q173" s="227"/>
      <c r="R173" s="228">
        <f>SUM(R174:R185)</f>
        <v>0.018349999999999998</v>
      </c>
      <c r="S173" s="227"/>
      <c r="T173" s="229">
        <f>SUM(T174:T185)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30" t="s">
        <v>87</v>
      </c>
      <c r="AT173" s="231" t="s">
        <v>76</v>
      </c>
      <c r="AU173" s="231" t="s">
        <v>85</v>
      </c>
      <c r="AY173" s="230" t="s">
        <v>167</v>
      </c>
      <c r="BK173" s="232">
        <f>SUM(BK174:BK185)</f>
        <v>0</v>
      </c>
    </row>
    <row r="174" s="2" customFormat="1" ht="16.5" customHeight="1">
      <c r="A174" s="39"/>
      <c r="B174" s="40"/>
      <c r="C174" s="235" t="s">
        <v>7</v>
      </c>
      <c r="D174" s="235" t="s">
        <v>169</v>
      </c>
      <c r="E174" s="236" t="s">
        <v>1576</v>
      </c>
      <c r="F174" s="237" t="s">
        <v>1577</v>
      </c>
      <c r="G174" s="238" t="s">
        <v>340</v>
      </c>
      <c r="H174" s="239">
        <v>1</v>
      </c>
      <c r="I174" s="240"/>
      <c r="J174" s="241">
        <f>ROUND(I174*H174,2)</f>
        <v>0</v>
      </c>
      <c r="K174" s="242"/>
      <c r="L174" s="45"/>
      <c r="M174" s="243" t="s">
        <v>1</v>
      </c>
      <c r="N174" s="244" t="s">
        <v>42</v>
      </c>
      <c r="O174" s="92"/>
      <c r="P174" s="245">
        <f>O174*H174</f>
        <v>0</v>
      </c>
      <c r="Q174" s="245">
        <v>0.00013999999999999999</v>
      </c>
      <c r="R174" s="245">
        <f>Q174*H174</f>
        <v>0.00013999999999999999</v>
      </c>
      <c r="S174" s="245">
        <v>0</v>
      </c>
      <c r="T174" s="246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7" t="s">
        <v>251</v>
      </c>
      <c r="AT174" s="247" t="s">
        <v>169</v>
      </c>
      <c r="AU174" s="247" t="s">
        <v>87</v>
      </c>
      <c r="AY174" s="18" t="s">
        <v>167</v>
      </c>
      <c r="BE174" s="248">
        <f>IF(N174="základní",J174,0)</f>
        <v>0</v>
      </c>
      <c r="BF174" s="248">
        <f>IF(N174="snížená",J174,0)</f>
        <v>0</v>
      </c>
      <c r="BG174" s="248">
        <f>IF(N174="zákl. přenesená",J174,0)</f>
        <v>0</v>
      </c>
      <c r="BH174" s="248">
        <f>IF(N174="sníž. přenesená",J174,0)</f>
        <v>0</v>
      </c>
      <c r="BI174" s="248">
        <f>IF(N174="nulová",J174,0)</f>
        <v>0</v>
      </c>
      <c r="BJ174" s="18" t="s">
        <v>85</v>
      </c>
      <c r="BK174" s="248">
        <f>ROUND(I174*H174,2)</f>
        <v>0</v>
      </c>
      <c r="BL174" s="18" t="s">
        <v>251</v>
      </c>
      <c r="BM174" s="247" t="s">
        <v>394</v>
      </c>
    </row>
    <row r="175" s="2" customFormat="1" ht="24.15" customHeight="1">
      <c r="A175" s="39"/>
      <c r="B175" s="40"/>
      <c r="C175" s="272" t="s">
        <v>282</v>
      </c>
      <c r="D175" s="272" t="s">
        <v>211</v>
      </c>
      <c r="E175" s="273" t="s">
        <v>1578</v>
      </c>
      <c r="F175" s="274" t="s">
        <v>1579</v>
      </c>
      <c r="G175" s="275" t="s">
        <v>340</v>
      </c>
      <c r="H175" s="276">
        <v>1</v>
      </c>
      <c r="I175" s="277"/>
      <c r="J175" s="278">
        <f>ROUND(I175*H175,2)</f>
        <v>0</v>
      </c>
      <c r="K175" s="279"/>
      <c r="L175" s="280"/>
      <c r="M175" s="281" t="s">
        <v>1</v>
      </c>
      <c r="N175" s="282" t="s">
        <v>42</v>
      </c>
      <c r="O175" s="92"/>
      <c r="P175" s="245">
        <f>O175*H175</f>
        <v>0</v>
      </c>
      <c r="Q175" s="245">
        <v>0</v>
      </c>
      <c r="R175" s="245">
        <f>Q175*H175</f>
        <v>0</v>
      </c>
      <c r="S175" s="245">
        <v>0</v>
      </c>
      <c r="T175" s="246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7" t="s">
        <v>346</v>
      </c>
      <c r="AT175" s="247" t="s">
        <v>211</v>
      </c>
      <c r="AU175" s="247" t="s">
        <v>87</v>
      </c>
      <c r="AY175" s="18" t="s">
        <v>167</v>
      </c>
      <c r="BE175" s="248">
        <f>IF(N175="základní",J175,0)</f>
        <v>0</v>
      </c>
      <c r="BF175" s="248">
        <f>IF(N175="snížená",J175,0)</f>
        <v>0</v>
      </c>
      <c r="BG175" s="248">
        <f>IF(N175="zákl. přenesená",J175,0)</f>
        <v>0</v>
      </c>
      <c r="BH175" s="248">
        <f>IF(N175="sníž. přenesená",J175,0)</f>
        <v>0</v>
      </c>
      <c r="BI175" s="248">
        <f>IF(N175="nulová",J175,0)</f>
        <v>0</v>
      </c>
      <c r="BJ175" s="18" t="s">
        <v>85</v>
      </c>
      <c r="BK175" s="248">
        <f>ROUND(I175*H175,2)</f>
        <v>0</v>
      </c>
      <c r="BL175" s="18" t="s">
        <v>251</v>
      </c>
      <c r="BM175" s="247" t="s">
        <v>405</v>
      </c>
    </row>
    <row r="176" s="2" customFormat="1" ht="24.15" customHeight="1">
      <c r="A176" s="39"/>
      <c r="B176" s="40"/>
      <c r="C176" s="235" t="s">
        <v>287</v>
      </c>
      <c r="D176" s="235" t="s">
        <v>169</v>
      </c>
      <c r="E176" s="236" t="s">
        <v>1580</v>
      </c>
      <c r="F176" s="237" t="s">
        <v>1581</v>
      </c>
      <c r="G176" s="238" t="s">
        <v>340</v>
      </c>
      <c r="H176" s="239">
        <v>4</v>
      </c>
      <c r="I176" s="240"/>
      <c r="J176" s="241">
        <f>ROUND(I176*H176,2)</f>
        <v>0</v>
      </c>
      <c r="K176" s="242"/>
      <c r="L176" s="45"/>
      <c r="M176" s="243" t="s">
        <v>1</v>
      </c>
      <c r="N176" s="244" t="s">
        <v>42</v>
      </c>
      <c r="O176" s="92"/>
      <c r="P176" s="245">
        <f>O176*H176</f>
        <v>0</v>
      </c>
      <c r="Q176" s="245">
        <v>0.00023000000000000001</v>
      </c>
      <c r="R176" s="245">
        <f>Q176*H176</f>
        <v>0.00092000000000000003</v>
      </c>
      <c r="S176" s="245">
        <v>0</v>
      </c>
      <c r="T176" s="246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7" t="s">
        <v>251</v>
      </c>
      <c r="AT176" s="247" t="s">
        <v>169</v>
      </c>
      <c r="AU176" s="247" t="s">
        <v>87</v>
      </c>
      <c r="AY176" s="18" t="s">
        <v>167</v>
      </c>
      <c r="BE176" s="248">
        <f>IF(N176="základní",J176,0)</f>
        <v>0</v>
      </c>
      <c r="BF176" s="248">
        <f>IF(N176="snížená",J176,0)</f>
        <v>0</v>
      </c>
      <c r="BG176" s="248">
        <f>IF(N176="zákl. přenesená",J176,0)</f>
        <v>0</v>
      </c>
      <c r="BH176" s="248">
        <f>IF(N176="sníž. přenesená",J176,0)</f>
        <v>0</v>
      </c>
      <c r="BI176" s="248">
        <f>IF(N176="nulová",J176,0)</f>
        <v>0</v>
      </c>
      <c r="BJ176" s="18" t="s">
        <v>85</v>
      </c>
      <c r="BK176" s="248">
        <f>ROUND(I176*H176,2)</f>
        <v>0</v>
      </c>
      <c r="BL176" s="18" t="s">
        <v>251</v>
      </c>
      <c r="BM176" s="247" t="s">
        <v>415</v>
      </c>
    </row>
    <row r="177" s="2" customFormat="1" ht="24.15" customHeight="1">
      <c r="A177" s="39"/>
      <c r="B177" s="40"/>
      <c r="C177" s="235" t="s">
        <v>295</v>
      </c>
      <c r="D177" s="235" t="s">
        <v>169</v>
      </c>
      <c r="E177" s="236" t="s">
        <v>1582</v>
      </c>
      <c r="F177" s="237" t="s">
        <v>1583</v>
      </c>
      <c r="G177" s="238" t="s">
        <v>340</v>
      </c>
      <c r="H177" s="239">
        <v>1</v>
      </c>
      <c r="I177" s="240"/>
      <c r="J177" s="241">
        <f>ROUND(I177*H177,2)</f>
        <v>0</v>
      </c>
      <c r="K177" s="242"/>
      <c r="L177" s="45"/>
      <c r="M177" s="243" t="s">
        <v>1</v>
      </c>
      <c r="N177" s="244" t="s">
        <v>42</v>
      </c>
      <c r="O177" s="92"/>
      <c r="P177" s="245">
        <f>O177*H177</f>
        <v>0</v>
      </c>
      <c r="Q177" s="245">
        <v>0.00051999999999999995</v>
      </c>
      <c r="R177" s="245">
        <f>Q177*H177</f>
        <v>0.00051999999999999995</v>
      </c>
      <c r="S177" s="245">
        <v>0</v>
      </c>
      <c r="T177" s="246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7" t="s">
        <v>251</v>
      </c>
      <c r="AT177" s="247" t="s">
        <v>169</v>
      </c>
      <c r="AU177" s="247" t="s">
        <v>87</v>
      </c>
      <c r="AY177" s="18" t="s">
        <v>167</v>
      </c>
      <c r="BE177" s="248">
        <f>IF(N177="základní",J177,0)</f>
        <v>0</v>
      </c>
      <c r="BF177" s="248">
        <f>IF(N177="snížená",J177,0)</f>
        <v>0</v>
      </c>
      <c r="BG177" s="248">
        <f>IF(N177="zákl. přenesená",J177,0)</f>
        <v>0</v>
      </c>
      <c r="BH177" s="248">
        <f>IF(N177="sníž. přenesená",J177,0)</f>
        <v>0</v>
      </c>
      <c r="BI177" s="248">
        <f>IF(N177="nulová",J177,0)</f>
        <v>0</v>
      </c>
      <c r="BJ177" s="18" t="s">
        <v>85</v>
      </c>
      <c r="BK177" s="248">
        <f>ROUND(I177*H177,2)</f>
        <v>0</v>
      </c>
      <c r="BL177" s="18" t="s">
        <v>251</v>
      </c>
      <c r="BM177" s="247" t="s">
        <v>427</v>
      </c>
    </row>
    <row r="178" s="2" customFormat="1" ht="24.15" customHeight="1">
      <c r="A178" s="39"/>
      <c r="B178" s="40"/>
      <c r="C178" s="235" t="s">
        <v>303</v>
      </c>
      <c r="D178" s="235" t="s">
        <v>169</v>
      </c>
      <c r="E178" s="236" t="s">
        <v>1584</v>
      </c>
      <c r="F178" s="237" t="s">
        <v>1585</v>
      </c>
      <c r="G178" s="238" t="s">
        <v>340</v>
      </c>
      <c r="H178" s="239">
        <v>1</v>
      </c>
      <c r="I178" s="240"/>
      <c r="J178" s="241">
        <f>ROUND(I178*H178,2)</f>
        <v>0</v>
      </c>
      <c r="K178" s="242"/>
      <c r="L178" s="45"/>
      <c r="M178" s="243" t="s">
        <v>1</v>
      </c>
      <c r="N178" s="244" t="s">
        <v>42</v>
      </c>
      <c r="O178" s="92"/>
      <c r="P178" s="245">
        <f>O178*H178</f>
        <v>0</v>
      </c>
      <c r="Q178" s="245">
        <v>0.00025999999999999998</v>
      </c>
      <c r="R178" s="245">
        <f>Q178*H178</f>
        <v>0.00025999999999999998</v>
      </c>
      <c r="S178" s="245">
        <v>0</v>
      </c>
      <c r="T178" s="246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7" t="s">
        <v>251</v>
      </c>
      <c r="AT178" s="247" t="s">
        <v>169</v>
      </c>
      <c r="AU178" s="247" t="s">
        <v>87</v>
      </c>
      <c r="AY178" s="18" t="s">
        <v>167</v>
      </c>
      <c r="BE178" s="248">
        <f>IF(N178="základní",J178,0)</f>
        <v>0</v>
      </c>
      <c r="BF178" s="248">
        <f>IF(N178="snížená",J178,0)</f>
        <v>0</v>
      </c>
      <c r="BG178" s="248">
        <f>IF(N178="zákl. přenesená",J178,0)</f>
        <v>0</v>
      </c>
      <c r="BH178" s="248">
        <f>IF(N178="sníž. přenesená",J178,0)</f>
        <v>0</v>
      </c>
      <c r="BI178" s="248">
        <f>IF(N178="nulová",J178,0)</f>
        <v>0</v>
      </c>
      <c r="BJ178" s="18" t="s">
        <v>85</v>
      </c>
      <c r="BK178" s="248">
        <f>ROUND(I178*H178,2)</f>
        <v>0</v>
      </c>
      <c r="BL178" s="18" t="s">
        <v>251</v>
      </c>
      <c r="BM178" s="247" t="s">
        <v>437</v>
      </c>
    </row>
    <row r="179" s="2" customFormat="1" ht="24.15" customHeight="1">
      <c r="A179" s="39"/>
      <c r="B179" s="40"/>
      <c r="C179" s="235" t="s">
        <v>311</v>
      </c>
      <c r="D179" s="235" t="s">
        <v>169</v>
      </c>
      <c r="E179" s="236" t="s">
        <v>1586</v>
      </c>
      <c r="F179" s="237" t="s">
        <v>1587</v>
      </c>
      <c r="G179" s="238" t="s">
        <v>340</v>
      </c>
      <c r="H179" s="239">
        <v>18</v>
      </c>
      <c r="I179" s="240"/>
      <c r="J179" s="241">
        <f>ROUND(I179*H179,2)</f>
        <v>0</v>
      </c>
      <c r="K179" s="242"/>
      <c r="L179" s="45"/>
      <c r="M179" s="243" t="s">
        <v>1</v>
      </c>
      <c r="N179" s="244" t="s">
        <v>42</v>
      </c>
      <c r="O179" s="92"/>
      <c r="P179" s="245">
        <f>O179*H179</f>
        <v>0</v>
      </c>
      <c r="Q179" s="245">
        <v>0.00013999999999999999</v>
      </c>
      <c r="R179" s="245">
        <f>Q179*H179</f>
        <v>0.0025199999999999997</v>
      </c>
      <c r="S179" s="245">
        <v>0</v>
      </c>
      <c r="T179" s="246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7" t="s">
        <v>251</v>
      </c>
      <c r="AT179" s="247" t="s">
        <v>169</v>
      </c>
      <c r="AU179" s="247" t="s">
        <v>87</v>
      </c>
      <c r="AY179" s="18" t="s">
        <v>167</v>
      </c>
      <c r="BE179" s="248">
        <f>IF(N179="základní",J179,0)</f>
        <v>0</v>
      </c>
      <c r="BF179" s="248">
        <f>IF(N179="snížená",J179,0)</f>
        <v>0</v>
      </c>
      <c r="BG179" s="248">
        <f>IF(N179="zákl. přenesená",J179,0)</f>
        <v>0</v>
      </c>
      <c r="BH179" s="248">
        <f>IF(N179="sníž. přenesená",J179,0)</f>
        <v>0</v>
      </c>
      <c r="BI179" s="248">
        <f>IF(N179="nulová",J179,0)</f>
        <v>0</v>
      </c>
      <c r="BJ179" s="18" t="s">
        <v>85</v>
      </c>
      <c r="BK179" s="248">
        <f>ROUND(I179*H179,2)</f>
        <v>0</v>
      </c>
      <c r="BL179" s="18" t="s">
        <v>251</v>
      </c>
      <c r="BM179" s="247" t="s">
        <v>447</v>
      </c>
    </row>
    <row r="180" s="2" customFormat="1" ht="24.15" customHeight="1">
      <c r="A180" s="39"/>
      <c r="B180" s="40"/>
      <c r="C180" s="235" t="s">
        <v>316</v>
      </c>
      <c r="D180" s="235" t="s">
        <v>169</v>
      </c>
      <c r="E180" s="236" t="s">
        <v>1588</v>
      </c>
      <c r="F180" s="237" t="s">
        <v>1589</v>
      </c>
      <c r="G180" s="238" t="s">
        <v>340</v>
      </c>
      <c r="H180" s="239">
        <v>1</v>
      </c>
      <c r="I180" s="240"/>
      <c r="J180" s="241">
        <f>ROUND(I180*H180,2)</f>
        <v>0</v>
      </c>
      <c r="K180" s="242"/>
      <c r="L180" s="45"/>
      <c r="M180" s="243" t="s">
        <v>1</v>
      </c>
      <c r="N180" s="244" t="s">
        <v>42</v>
      </c>
      <c r="O180" s="92"/>
      <c r="P180" s="245">
        <f>O180*H180</f>
        <v>0</v>
      </c>
      <c r="Q180" s="245">
        <v>0</v>
      </c>
      <c r="R180" s="245">
        <f>Q180*H180</f>
        <v>0</v>
      </c>
      <c r="S180" s="245">
        <v>0</v>
      </c>
      <c r="T180" s="246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7" t="s">
        <v>251</v>
      </c>
      <c r="AT180" s="247" t="s">
        <v>169</v>
      </c>
      <c r="AU180" s="247" t="s">
        <v>87</v>
      </c>
      <c r="AY180" s="18" t="s">
        <v>167</v>
      </c>
      <c r="BE180" s="248">
        <f>IF(N180="základní",J180,0)</f>
        <v>0</v>
      </c>
      <c r="BF180" s="248">
        <f>IF(N180="snížená",J180,0)</f>
        <v>0</v>
      </c>
      <c r="BG180" s="248">
        <f>IF(N180="zákl. přenesená",J180,0)</f>
        <v>0</v>
      </c>
      <c r="BH180" s="248">
        <f>IF(N180="sníž. přenesená",J180,0)</f>
        <v>0</v>
      </c>
      <c r="BI180" s="248">
        <f>IF(N180="nulová",J180,0)</f>
        <v>0</v>
      </c>
      <c r="BJ180" s="18" t="s">
        <v>85</v>
      </c>
      <c r="BK180" s="248">
        <f>ROUND(I180*H180,2)</f>
        <v>0</v>
      </c>
      <c r="BL180" s="18" t="s">
        <v>251</v>
      </c>
      <c r="BM180" s="247" t="s">
        <v>457</v>
      </c>
    </row>
    <row r="181" s="2" customFormat="1" ht="21.75" customHeight="1">
      <c r="A181" s="39"/>
      <c r="B181" s="40"/>
      <c r="C181" s="235" t="s">
        <v>326</v>
      </c>
      <c r="D181" s="235" t="s">
        <v>169</v>
      </c>
      <c r="E181" s="236" t="s">
        <v>1590</v>
      </c>
      <c r="F181" s="237" t="s">
        <v>1591</v>
      </c>
      <c r="G181" s="238" t="s">
        <v>340</v>
      </c>
      <c r="H181" s="239">
        <v>1</v>
      </c>
      <c r="I181" s="240"/>
      <c r="J181" s="241">
        <f>ROUND(I181*H181,2)</f>
        <v>0</v>
      </c>
      <c r="K181" s="242"/>
      <c r="L181" s="45"/>
      <c r="M181" s="243" t="s">
        <v>1</v>
      </c>
      <c r="N181" s="244" t="s">
        <v>42</v>
      </c>
      <c r="O181" s="92"/>
      <c r="P181" s="245">
        <f>O181*H181</f>
        <v>0</v>
      </c>
      <c r="Q181" s="245">
        <v>0.00025000000000000001</v>
      </c>
      <c r="R181" s="245">
        <f>Q181*H181</f>
        <v>0.00025000000000000001</v>
      </c>
      <c r="S181" s="245">
        <v>0</v>
      </c>
      <c r="T181" s="246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7" t="s">
        <v>251</v>
      </c>
      <c r="AT181" s="247" t="s">
        <v>169</v>
      </c>
      <c r="AU181" s="247" t="s">
        <v>87</v>
      </c>
      <c r="AY181" s="18" t="s">
        <v>167</v>
      </c>
      <c r="BE181" s="248">
        <f>IF(N181="základní",J181,0)</f>
        <v>0</v>
      </c>
      <c r="BF181" s="248">
        <f>IF(N181="snížená",J181,0)</f>
        <v>0</v>
      </c>
      <c r="BG181" s="248">
        <f>IF(N181="zákl. přenesená",J181,0)</f>
        <v>0</v>
      </c>
      <c r="BH181" s="248">
        <f>IF(N181="sníž. přenesená",J181,0)</f>
        <v>0</v>
      </c>
      <c r="BI181" s="248">
        <f>IF(N181="nulová",J181,0)</f>
        <v>0</v>
      </c>
      <c r="BJ181" s="18" t="s">
        <v>85</v>
      </c>
      <c r="BK181" s="248">
        <f>ROUND(I181*H181,2)</f>
        <v>0</v>
      </c>
      <c r="BL181" s="18" t="s">
        <v>251</v>
      </c>
      <c r="BM181" s="247" t="s">
        <v>477</v>
      </c>
    </row>
    <row r="182" s="2" customFormat="1" ht="24.15" customHeight="1">
      <c r="A182" s="39"/>
      <c r="B182" s="40"/>
      <c r="C182" s="235" t="s">
        <v>331</v>
      </c>
      <c r="D182" s="235" t="s">
        <v>169</v>
      </c>
      <c r="E182" s="236" t="s">
        <v>1592</v>
      </c>
      <c r="F182" s="237" t="s">
        <v>1593</v>
      </c>
      <c r="G182" s="238" t="s">
        <v>340</v>
      </c>
      <c r="H182" s="239">
        <v>17</v>
      </c>
      <c r="I182" s="240"/>
      <c r="J182" s="241">
        <f>ROUND(I182*H182,2)</f>
        <v>0</v>
      </c>
      <c r="K182" s="242"/>
      <c r="L182" s="45"/>
      <c r="M182" s="243" t="s">
        <v>1</v>
      </c>
      <c r="N182" s="244" t="s">
        <v>42</v>
      </c>
      <c r="O182" s="92"/>
      <c r="P182" s="245">
        <f>O182*H182</f>
        <v>0</v>
      </c>
      <c r="Q182" s="245">
        <v>0.00069999999999999999</v>
      </c>
      <c r="R182" s="245">
        <f>Q182*H182</f>
        <v>0.011899999999999999</v>
      </c>
      <c r="S182" s="245">
        <v>0</v>
      </c>
      <c r="T182" s="246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7" t="s">
        <v>251</v>
      </c>
      <c r="AT182" s="247" t="s">
        <v>169</v>
      </c>
      <c r="AU182" s="247" t="s">
        <v>87</v>
      </c>
      <c r="AY182" s="18" t="s">
        <v>167</v>
      </c>
      <c r="BE182" s="248">
        <f>IF(N182="základní",J182,0)</f>
        <v>0</v>
      </c>
      <c r="BF182" s="248">
        <f>IF(N182="snížená",J182,0)</f>
        <v>0</v>
      </c>
      <c r="BG182" s="248">
        <f>IF(N182="zákl. přenesená",J182,0)</f>
        <v>0</v>
      </c>
      <c r="BH182" s="248">
        <f>IF(N182="sníž. přenesená",J182,0)</f>
        <v>0</v>
      </c>
      <c r="BI182" s="248">
        <f>IF(N182="nulová",J182,0)</f>
        <v>0</v>
      </c>
      <c r="BJ182" s="18" t="s">
        <v>85</v>
      </c>
      <c r="BK182" s="248">
        <f>ROUND(I182*H182,2)</f>
        <v>0</v>
      </c>
      <c r="BL182" s="18" t="s">
        <v>251</v>
      </c>
      <c r="BM182" s="247" t="s">
        <v>486</v>
      </c>
    </row>
    <row r="183" s="2" customFormat="1" ht="24.15" customHeight="1">
      <c r="A183" s="39"/>
      <c r="B183" s="40"/>
      <c r="C183" s="235" t="s">
        <v>337</v>
      </c>
      <c r="D183" s="235" t="s">
        <v>169</v>
      </c>
      <c r="E183" s="236" t="s">
        <v>1594</v>
      </c>
      <c r="F183" s="237" t="s">
        <v>1595</v>
      </c>
      <c r="G183" s="238" t="s">
        <v>340</v>
      </c>
      <c r="H183" s="239">
        <v>2</v>
      </c>
      <c r="I183" s="240"/>
      <c r="J183" s="241">
        <f>ROUND(I183*H183,2)</f>
        <v>0</v>
      </c>
      <c r="K183" s="242"/>
      <c r="L183" s="45"/>
      <c r="M183" s="243" t="s">
        <v>1</v>
      </c>
      <c r="N183" s="244" t="s">
        <v>42</v>
      </c>
      <c r="O183" s="92"/>
      <c r="P183" s="245">
        <f>O183*H183</f>
        <v>0</v>
      </c>
      <c r="Q183" s="245">
        <v>0.00022000000000000001</v>
      </c>
      <c r="R183" s="245">
        <f>Q183*H183</f>
        <v>0.00044000000000000002</v>
      </c>
      <c r="S183" s="245">
        <v>0</v>
      </c>
      <c r="T183" s="246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7" t="s">
        <v>251</v>
      </c>
      <c r="AT183" s="247" t="s">
        <v>169</v>
      </c>
      <c r="AU183" s="247" t="s">
        <v>87</v>
      </c>
      <c r="AY183" s="18" t="s">
        <v>167</v>
      </c>
      <c r="BE183" s="248">
        <f>IF(N183="základní",J183,0)</f>
        <v>0</v>
      </c>
      <c r="BF183" s="248">
        <f>IF(N183="snížená",J183,0)</f>
        <v>0</v>
      </c>
      <c r="BG183" s="248">
        <f>IF(N183="zákl. přenesená",J183,0)</f>
        <v>0</v>
      </c>
      <c r="BH183" s="248">
        <f>IF(N183="sníž. přenesená",J183,0)</f>
        <v>0</v>
      </c>
      <c r="BI183" s="248">
        <f>IF(N183="nulová",J183,0)</f>
        <v>0</v>
      </c>
      <c r="BJ183" s="18" t="s">
        <v>85</v>
      </c>
      <c r="BK183" s="248">
        <f>ROUND(I183*H183,2)</f>
        <v>0</v>
      </c>
      <c r="BL183" s="18" t="s">
        <v>251</v>
      </c>
      <c r="BM183" s="247" t="s">
        <v>497</v>
      </c>
    </row>
    <row r="184" s="2" customFormat="1" ht="24.15" customHeight="1">
      <c r="A184" s="39"/>
      <c r="B184" s="40"/>
      <c r="C184" s="235" t="s">
        <v>342</v>
      </c>
      <c r="D184" s="235" t="s">
        <v>169</v>
      </c>
      <c r="E184" s="236" t="s">
        <v>1596</v>
      </c>
      <c r="F184" s="237" t="s">
        <v>1597</v>
      </c>
      <c r="G184" s="238" t="s">
        <v>340</v>
      </c>
      <c r="H184" s="239">
        <v>2</v>
      </c>
      <c r="I184" s="240"/>
      <c r="J184" s="241">
        <f>ROUND(I184*H184,2)</f>
        <v>0</v>
      </c>
      <c r="K184" s="242"/>
      <c r="L184" s="45"/>
      <c r="M184" s="243" t="s">
        <v>1</v>
      </c>
      <c r="N184" s="244" t="s">
        <v>42</v>
      </c>
      <c r="O184" s="92"/>
      <c r="P184" s="245">
        <f>O184*H184</f>
        <v>0</v>
      </c>
      <c r="Q184" s="245">
        <v>0.00069999999999999999</v>
      </c>
      <c r="R184" s="245">
        <f>Q184*H184</f>
        <v>0.0014</v>
      </c>
      <c r="S184" s="245">
        <v>0</v>
      </c>
      <c r="T184" s="246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7" t="s">
        <v>251</v>
      </c>
      <c r="AT184" s="247" t="s">
        <v>169</v>
      </c>
      <c r="AU184" s="247" t="s">
        <v>87</v>
      </c>
      <c r="AY184" s="18" t="s">
        <v>167</v>
      </c>
      <c r="BE184" s="248">
        <f>IF(N184="základní",J184,0)</f>
        <v>0</v>
      </c>
      <c r="BF184" s="248">
        <f>IF(N184="snížená",J184,0)</f>
        <v>0</v>
      </c>
      <c r="BG184" s="248">
        <f>IF(N184="zákl. přenesená",J184,0)</f>
        <v>0</v>
      </c>
      <c r="BH184" s="248">
        <f>IF(N184="sníž. přenesená",J184,0)</f>
        <v>0</v>
      </c>
      <c r="BI184" s="248">
        <f>IF(N184="nulová",J184,0)</f>
        <v>0</v>
      </c>
      <c r="BJ184" s="18" t="s">
        <v>85</v>
      </c>
      <c r="BK184" s="248">
        <f>ROUND(I184*H184,2)</f>
        <v>0</v>
      </c>
      <c r="BL184" s="18" t="s">
        <v>251</v>
      </c>
      <c r="BM184" s="247" t="s">
        <v>506</v>
      </c>
    </row>
    <row r="185" s="2" customFormat="1" ht="21.75" customHeight="1">
      <c r="A185" s="39"/>
      <c r="B185" s="40"/>
      <c r="C185" s="235" t="s">
        <v>346</v>
      </c>
      <c r="D185" s="235" t="s">
        <v>169</v>
      </c>
      <c r="E185" s="236" t="s">
        <v>1598</v>
      </c>
      <c r="F185" s="237" t="s">
        <v>1599</v>
      </c>
      <c r="G185" s="238" t="s">
        <v>214</v>
      </c>
      <c r="H185" s="239">
        <v>0.019</v>
      </c>
      <c r="I185" s="240"/>
      <c r="J185" s="241">
        <f>ROUND(I185*H185,2)</f>
        <v>0</v>
      </c>
      <c r="K185" s="242"/>
      <c r="L185" s="45"/>
      <c r="M185" s="243" t="s">
        <v>1</v>
      </c>
      <c r="N185" s="244" t="s">
        <v>42</v>
      </c>
      <c r="O185" s="92"/>
      <c r="P185" s="245">
        <f>O185*H185</f>
        <v>0</v>
      </c>
      <c r="Q185" s="245">
        <v>0</v>
      </c>
      <c r="R185" s="245">
        <f>Q185*H185</f>
        <v>0</v>
      </c>
      <c r="S185" s="245">
        <v>0</v>
      </c>
      <c r="T185" s="246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7" t="s">
        <v>251</v>
      </c>
      <c r="AT185" s="247" t="s">
        <v>169</v>
      </c>
      <c r="AU185" s="247" t="s">
        <v>87</v>
      </c>
      <c r="AY185" s="18" t="s">
        <v>167</v>
      </c>
      <c r="BE185" s="248">
        <f>IF(N185="základní",J185,0)</f>
        <v>0</v>
      </c>
      <c r="BF185" s="248">
        <f>IF(N185="snížená",J185,0)</f>
        <v>0</v>
      </c>
      <c r="BG185" s="248">
        <f>IF(N185="zákl. přenesená",J185,0)</f>
        <v>0</v>
      </c>
      <c r="BH185" s="248">
        <f>IF(N185="sníž. přenesená",J185,0)</f>
        <v>0</v>
      </c>
      <c r="BI185" s="248">
        <f>IF(N185="nulová",J185,0)</f>
        <v>0</v>
      </c>
      <c r="BJ185" s="18" t="s">
        <v>85</v>
      </c>
      <c r="BK185" s="248">
        <f>ROUND(I185*H185,2)</f>
        <v>0</v>
      </c>
      <c r="BL185" s="18" t="s">
        <v>251</v>
      </c>
      <c r="BM185" s="247" t="s">
        <v>515</v>
      </c>
    </row>
    <row r="186" s="12" customFormat="1" ht="22.8" customHeight="1">
      <c r="A186" s="12"/>
      <c r="B186" s="219"/>
      <c r="C186" s="220"/>
      <c r="D186" s="221" t="s">
        <v>76</v>
      </c>
      <c r="E186" s="233" t="s">
        <v>1600</v>
      </c>
      <c r="F186" s="233" t="s">
        <v>1601</v>
      </c>
      <c r="G186" s="220"/>
      <c r="H186" s="220"/>
      <c r="I186" s="223"/>
      <c r="J186" s="234">
        <f>BK186</f>
        <v>0</v>
      </c>
      <c r="K186" s="220"/>
      <c r="L186" s="225"/>
      <c r="M186" s="226"/>
      <c r="N186" s="227"/>
      <c r="O186" s="227"/>
      <c r="P186" s="228">
        <f>SUM(P187:P206)</f>
        <v>0</v>
      </c>
      <c r="Q186" s="227"/>
      <c r="R186" s="228">
        <f>SUM(R187:R206)</f>
        <v>0.40442</v>
      </c>
      <c r="S186" s="227"/>
      <c r="T186" s="229">
        <f>SUM(T187:T206)</f>
        <v>0.13708800000000002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30" t="s">
        <v>87</v>
      </c>
      <c r="AT186" s="231" t="s">
        <v>76</v>
      </c>
      <c r="AU186" s="231" t="s">
        <v>85</v>
      </c>
      <c r="AY186" s="230" t="s">
        <v>167</v>
      </c>
      <c r="BK186" s="232">
        <f>SUM(BK187:BK206)</f>
        <v>0</v>
      </c>
    </row>
    <row r="187" s="2" customFormat="1" ht="24.15" customHeight="1">
      <c r="A187" s="39"/>
      <c r="B187" s="40"/>
      <c r="C187" s="235" t="s">
        <v>350</v>
      </c>
      <c r="D187" s="235" t="s">
        <v>169</v>
      </c>
      <c r="E187" s="236" t="s">
        <v>1602</v>
      </c>
      <c r="F187" s="237" t="s">
        <v>1603</v>
      </c>
      <c r="G187" s="238" t="s">
        <v>340</v>
      </c>
      <c r="H187" s="239">
        <v>1</v>
      </c>
      <c r="I187" s="240"/>
      <c r="J187" s="241">
        <f>ROUND(I187*H187,2)</f>
        <v>0</v>
      </c>
      <c r="K187" s="242"/>
      <c r="L187" s="45"/>
      <c r="M187" s="243" t="s">
        <v>1</v>
      </c>
      <c r="N187" s="244" t="s">
        <v>42</v>
      </c>
      <c r="O187" s="92"/>
      <c r="P187" s="245">
        <f>O187*H187</f>
        <v>0</v>
      </c>
      <c r="Q187" s="245">
        <v>6.9999999999999994E-05</v>
      </c>
      <c r="R187" s="245">
        <f>Q187*H187</f>
        <v>6.9999999999999994E-05</v>
      </c>
      <c r="S187" s="245">
        <v>0</v>
      </c>
      <c r="T187" s="246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7" t="s">
        <v>251</v>
      </c>
      <c r="AT187" s="247" t="s">
        <v>169</v>
      </c>
      <c r="AU187" s="247" t="s">
        <v>87</v>
      </c>
      <c r="AY187" s="18" t="s">
        <v>167</v>
      </c>
      <c r="BE187" s="248">
        <f>IF(N187="základní",J187,0)</f>
        <v>0</v>
      </c>
      <c r="BF187" s="248">
        <f>IF(N187="snížená",J187,0)</f>
        <v>0</v>
      </c>
      <c r="BG187" s="248">
        <f>IF(N187="zákl. přenesená",J187,0)</f>
        <v>0</v>
      </c>
      <c r="BH187" s="248">
        <f>IF(N187="sníž. přenesená",J187,0)</f>
        <v>0</v>
      </c>
      <c r="BI187" s="248">
        <f>IF(N187="nulová",J187,0)</f>
        <v>0</v>
      </c>
      <c r="BJ187" s="18" t="s">
        <v>85</v>
      </c>
      <c r="BK187" s="248">
        <f>ROUND(I187*H187,2)</f>
        <v>0</v>
      </c>
      <c r="BL187" s="18" t="s">
        <v>251</v>
      </c>
      <c r="BM187" s="247" t="s">
        <v>535</v>
      </c>
    </row>
    <row r="188" s="2" customFormat="1" ht="16.5" customHeight="1">
      <c r="A188" s="39"/>
      <c r="B188" s="40"/>
      <c r="C188" s="235" t="s">
        <v>354</v>
      </c>
      <c r="D188" s="235" t="s">
        <v>169</v>
      </c>
      <c r="E188" s="236" t="s">
        <v>1604</v>
      </c>
      <c r="F188" s="237" t="s">
        <v>1605</v>
      </c>
      <c r="G188" s="238" t="s">
        <v>172</v>
      </c>
      <c r="H188" s="239">
        <v>5.7599999999999998</v>
      </c>
      <c r="I188" s="240"/>
      <c r="J188" s="241">
        <f>ROUND(I188*H188,2)</f>
        <v>0</v>
      </c>
      <c r="K188" s="242"/>
      <c r="L188" s="45"/>
      <c r="M188" s="243" t="s">
        <v>1</v>
      </c>
      <c r="N188" s="244" t="s">
        <v>42</v>
      </c>
      <c r="O188" s="92"/>
      <c r="P188" s="245">
        <f>O188*H188</f>
        <v>0</v>
      </c>
      <c r="Q188" s="245">
        <v>0</v>
      </c>
      <c r="R188" s="245">
        <f>Q188*H188</f>
        <v>0</v>
      </c>
      <c r="S188" s="245">
        <v>0.023800000000000002</v>
      </c>
      <c r="T188" s="246">
        <f>S188*H188</f>
        <v>0.13708800000000002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7" t="s">
        <v>251</v>
      </c>
      <c r="AT188" s="247" t="s">
        <v>169</v>
      </c>
      <c r="AU188" s="247" t="s">
        <v>87</v>
      </c>
      <c r="AY188" s="18" t="s">
        <v>167</v>
      </c>
      <c r="BE188" s="248">
        <f>IF(N188="základní",J188,0)</f>
        <v>0</v>
      </c>
      <c r="BF188" s="248">
        <f>IF(N188="snížená",J188,0)</f>
        <v>0</v>
      </c>
      <c r="BG188" s="248">
        <f>IF(N188="zákl. přenesená",J188,0)</f>
        <v>0</v>
      </c>
      <c r="BH188" s="248">
        <f>IF(N188="sníž. přenesená",J188,0)</f>
        <v>0</v>
      </c>
      <c r="BI188" s="248">
        <f>IF(N188="nulová",J188,0)</f>
        <v>0</v>
      </c>
      <c r="BJ188" s="18" t="s">
        <v>85</v>
      </c>
      <c r="BK188" s="248">
        <f>ROUND(I188*H188,2)</f>
        <v>0</v>
      </c>
      <c r="BL188" s="18" t="s">
        <v>251</v>
      </c>
      <c r="BM188" s="247" t="s">
        <v>553</v>
      </c>
    </row>
    <row r="189" s="13" customFormat="1">
      <c r="A189" s="13"/>
      <c r="B189" s="249"/>
      <c r="C189" s="250"/>
      <c r="D189" s="251" t="s">
        <v>175</v>
      </c>
      <c r="E189" s="252" t="s">
        <v>1</v>
      </c>
      <c r="F189" s="253" t="s">
        <v>1606</v>
      </c>
      <c r="G189" s="250"/>
      <c r="H189" s="254">
        <v>5.7599999999999998</v>
      </c>
      <c r="I189" s="255"/>
      <c r="J189" s="250"/>
      <c r="K189" s="250"/>
      <c r="L189" s="256"/>
      <c r="M189" s="257"/>
      <c r="N189" s="258"/>
      <c r="O189" s="258"/>
      <c r="P189" s="258"/>
      <c r="Q189" s="258"/>
      <c r="R189" s="258"/>
      <c r="S189" s="258"/>
      <c r="T189" s="25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0" t="s">
        <v>175</v>
      </c>
      <c r="AU189" s="260" t="s">
        <v>87</v>
      </c>
      <c r="AV189" s="13" t="s">
        <v>87</v>
      </c>
      <c r="AW189" s="13" t="s">
        <v>34</v>
      </c>
      <c r="AX189" s="13" t="s">
        <v>77</v>
      </c>
      <c r="AY189" s="260" t="s">
        <v>167</v>
      </c>
    </row>
    <row r="190" s="14" customFormat="1">
      <c r="A190" s="14"/>
      <c r="B190" s="261"/>
      <c r="C190" s="262"/>
      <c r="D190" s="251" t="s">
        <v>175</v>
      </c>
      <c r="E190" s="263" t="s">
        <v>1</v>
      </c>
      <c r="F190" s="264" t="s">
        <v>187</v>
      </c>
      <c r="G190" s="262"/>
      <c r="H190" s="265">
        <v>5.7599999999999998</v>
      </c>
      <c r="I190" s="266"/>
      <c r="J190" s="262"/>
      <c r="K190" s="262"/>
      <c r="L190" s="267"/>
      <c r="M190" s="268"/>
      <c r="N190" s="269"/>
      <c r="O190" s="269"/>
      <c r="P190" s="269"/>
      <c r="Q190" s="269"/>
      <c r="R190" s="269"/>
      <c r="S190" s="269"/>
      <c r="T190" s="27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71" t="s">
        <v>175</v>
      </c>
      <c r="AU190" s="271" t="s">
        <v>87</v>
      </c>
      <c r="AV190" s="14" t="s">
        <v>173</v>
      </c>
      <c r="AW190" s="14" t="s">
        <v>34</v>
      </c>
      <c r="AX190" s="14" t="s">
        <v>85</v>
      </c>
      <c r="AY190" s="271" t="s">
        <v>167</v>
      </c>
    </row>
    <row r="191" s="2" customFormat="1" ht="37.8" customHeight="1">
      <c r="A191" s="39"/>
      <c r="B191" s="40"/>
      <c r="C191" s="235" t="s">
        <v>359</v>
      </c>
      <c r="D191" s="235" t="s">
        <v>169</v>
      </c>
      <c r="E191" s="236" t="s">
        <v>1607</v>
      </c>
      <c r="F191" s="237" t="s">
        <v>1608</v>
      </c>
      <c r="G191" s="238" t="s">
        <v>340</v>
      </c>
      <c r="H191" s="239">
        <v>1</v>
      </c>
      <c r="I191" s="240"/>
      <c r="J191" s="241">
        <f>ROUND(I191*H191,2)</f>
        <v>0</v>
      </c>
      <c r="K191" s="242"/>
      <c r="L191" s="45"/>
      <c r="M191" s="243" t="s">
        <v>1</v>
      </c>
      <c r="N191" s="244" t="s">
        <v>42</v>
      </c>
      <c r="O191" s="92"/>
      <c r="P191" s="245">
        <f>O191*H191</f>
        <v>0</v>
      </c>
      <c r="Q191" s="245">
        <v>0.012449999999999999</v>
      </c>
      <c r="R191" s="245">
        <f>Q191*H191</f>
        <v>0.012449999999999999</v>
      </c>
      <c r="S191" s="245">
        <v>0</v>
      </c>
      <c r="T191" s="246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7" t="s">
        <v>251</v>
      </c>
      <c r="AT191" s="247" t="s">
        <v>169</v>
      </c>
      <c r="AU191" s="247" t="s">
        <v>87</v>
      </c>
      <c r="AY191" s="18" t="s">
        <v>167</v>
      </c>
      <c r="BE191" s="248">
        <f>IF(N191="základní",J191,0)</f>
        <v>0</v>
      </c>
      <c r="BF191" s="248">
        <f>IF(N191="snížená",J191,0)</f>
        <v>0</v>
      </c>
      <c r="BG191" s="248">
        <f>IF(N191="zákl. přenesená",J191,0)</f>
        <v>0</v>
      </c>
      <c r="BH191" s="248">
        <f>IF(N191="sníž. přenesená",J191,0)</f>
        <v>0</v>
      </c>
      <c r="BI191" s="248">
        <f>IF(N191="nulová",J191,0)</f>
        <v>0</v>
      </c>
      <c r="BJ191" s="18" t="s">
        <v>85</v>
      </c>
      <c r="BK191" s="248">
        <f>ROUND(I191*H191,2)</f>
        <v>0</v>
      </c>
      <c r="BL191" s="18" t="s">
        <v>251</v>
      </c>
      <c r="BM191" s="247" t="s">
        <v>565</v>
      </c>
    </row>
    <row r="192" s="2" customFormat="1" ht="37.8" customHeight="1">
      <c r="A192" s="39"/>
      <c r="B192" s="40"/>
      <c r="C192" s="235" t="s">
        <v>363</v>
      </c>
      <c r="D192" s="235" t="s">
        <v>169</v>
      </c>
      <c r="E192" s="236" t="s">
        <v>1609</v>
      </c>
      <c r="F192" s="237" t="s">
        <v>1610</v>
      </c>
      <c r="G192" s="238" t="s">
        <v>340</v>
      </c>
      <c r="H192" s="239">
        <v>9</v>
      </c>
      <c r="I192" s="240"/>
      <c r="J192" s="241">
        <f>ROUND(I192*H192,2)</f>
        <v>0</v>
      </c>
      <c r="K192" s="242"/>
      <c r="L192" s="45"/>
      <c r="M192" s="243" t="s">
        <v>1</v>
      </c>
      <c r="N192" s="244" t="s">
        <v>42</v>
      </c>
      <c r="O192" s="92"/>
      <c r="P192" s="245">
        <f>O192*H192</f>
        <v>0</v>
      </c>
      <c r="Q192" s="245">
        <v>0.022700000000000001</v>
      </c>
      <c r="R192" s="245">
        <f>Q192*H192</f>
        <v>0.20430000000000001</v>
      </c>
      <c r="S192" s="245">
        <v>0</v>
      </c>
      <c r="T192" s="246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7" t="s">
        <v>251</v>
      </c>
      <c r="AT192" s="247" t="s">
        <v>169</v>
      </c>
      <c r="AU192" s="247" t="s">
        <v>87</v>
      </c>
      <c r="AY192" s="18" t="s">
        <v>167</v>
      </c>
      <c r="BE192" s="248">
        <f>IF(N192="základní",J192,0)</f>
        <v>0</v>
      </c>
      <c r="BF192" s="248">
        <f>IF(N192="snížená",J192,0)</f>
        <v>0</v>
      </c>
      <c r="BG192" s="248">
        <f>IF(N192="zákl. přenesená",J192,0)</f>
        <v>0</v>
      </c>
      <c r="BH192" s="248">
        <f>IF(N192="sníž. přenesená",J192,0)</f>
        <v>0</v>
      </c>
      <c r="BI192" s="248">
        <f>IF(N192="nulová",J192,0)</f>
        <v>0</v>
      </c>
      <c r="BJ192" s="18" t="s">
        <v>85</v>
      </c>
      <c r="BK192" s="248">
        <f>ROUND(I192*H192,2)</f>
        <v>0</v>
      </c>
      <c r="BL192" s="18" t="s">
        <v>251</v>
      </c>
      <c r="BM192" s="247" t="s">
        <v>578</v>
      </c>
    </row>
    <row r="193" s="2" customFormat="1" ht="37.8" customHeight="1">
      <c r="A193" s="39"/>
      <c r="B193" s="40"/>
      <c r="C193" s="235" t="s">
        <v>367</v>
      </c>
      <c r="D193" s="235" t="s">
        <v>169</v>
      </c>
      <c r="E193" s="236" t="s">
        <v>1611</v>
      </c>
      <c r="F193" s="237" t="s">
        <v>1612</v>
      </c>
      <c r="G193" s="238" t="s">
        <v>340</v>
      </c>
      <c r="H193" s="239">
        <v>7</v>
      </c>
      <c r="I193" s="240"/>
      <c r="J193" s="241">
        <f>ROUND(I193*H193,2)</f>
        <v>0</v>
      </c>
      <c r="K193" s="242"/>
      <c r="L193" s="45"/>
      <c r="M193" s="243" t="s">
        <v>1</v>
      </c>
      <c r="N193" s="244" t="s">
        <v>42</v>
      </c>
      <c r="O193" s="92"/>
      <c r="P193" s="245">
        <f>O193*H193</f>
        <v>0</v>
      </c>
      <c r="Q193" s="245">
        <v>0.026800000000000001</v>
      </c>
      <c r="R193" s="245">
        <f>Q193*H193</f>
        <v>0.18760000000000002</v>
      </c>
      <c r="S193" s="245">
        <v>0</v>
      </c>
      <c r="T193" s="246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7" t="s">
        <v>251</v>
      </c>
      <c r="AT193" s="247" t="s">
        <v>169</v>
      </c>
      <c r="AU193" s="247" t="s">
        <v>87</v>
      </c>
      <c r="AY193" s="18" t="s">
        <v>167</v>
      </c>
      <c r="BE193" s="248">
        <f>IF(N193="základní",J193,0)</f>
        <v>0</v>
      </c>
      <c r="BF193" s="248">
        <f>IF(N193="snížená",J193,0)</f>
        <v>0</v>
      </c>
      <c r="BG193" s="248">
        <f>IF(N193="zákl. přenesená",J193,0)</f>
        <v>0</v>
      </c>
      <c r="BH193" s="248">
        <f>IF(N193="sníž. přenesená",J193,0)</f>
        <v>0</v>
      </c>
      <c r="BI193" s="248">
        <f>IF(N193="nulová",J193,0)</f>
        <v>0</v>
      </c>
      <c r="BJ193" s="18" t="s">
        <v>85</v>
      </c>
      <c r="BK193" s="248">
        <f>ROUND(I193*H193,2)</f>
        <v>0</v>
      </c>
      <c r="BL193" s="18" t="s">
        <v>251</v>
      </c>
      <c r="BM193" s="247" t="s">
        <v>589</v>
      </c>
    </row>
    <row r="194" s="2" customFormat="1" ht="21.75" customHeight="1">
      <c r="A194" s="39"/>
      <c r="B194" s="40"/>
      <c r="C194" s="235" t="s">
        <v>371</v>
      </c>
      <c r="D194" s="235" t="s">
        <v>169</v>
      </c>
      <c r="E194" s="236" t="s">
        <v>1613</v>
      </c>
      <c r="F194" s="237" t="s">
        <v>1614</v>
      </c>
      <c r="G194" s="238" t="s">
        <v>172</v>
      </c>
      <c r="H194" s="239">
        <v>5.7599999999999998</v>
      </c>
      <c r="I194" s="240"/>
      <c r="J194" s="241">
        <f>ROUND(I194*H194,2)</f>
        <v>0</v>
      </c>
      <c r="K194" s="242"/>
      <c r="L194" s="45"/>
      <c r="M194" s="243" t="s">
        <v>1</v>
      </c>
      <c r="N194" s="244" t="s">
        <v>42</v>
      </c>
      <c r="O194" s="92"/>
      <c r="P194" s="245">
        <f>O194*H194</f>
        <v>0</v>
      </c>
      <c r="Q194" s="245">
        <v>0</v>
      </c>
      <c r="R194" s="245">
        <f>Q194*H194</f>
        <v>0</v>
      </c>
      <c r="S194" s="245">
        <v>0</v>
      </c>
      <c r="T194" s="246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7" t="s">
        <v>251</v>
      </c>
      <c r="AT194" s="247" t="s">
        <v>169</v>
      </c>
      <c r="AU194" s="247" t="s">
        <v>87</v>
      </c>
      <c r="AY194" s="18" t="s">
        <v>167</v>
      </c>
      <c r="BE194" s="248">
        <f>IF(N194="základní",J194,0)</f>
        <v>0</v>
      </c>
      <c r="BF194" s="248">
        <f>IF(N194="snížená",J194,0)</f>
        <v>0</v>
      </c>
      <c r="BG194" s="248">
        <f>IF(N194="zákl. přenesená",J194,0)</f>
        <v>0</v>
      </c>
      <c r="BH194" s="248">
        <f>IF(N194="sníž. přenesená",J194,0)</f>
        <v>0</v>
      </c>
      <c r="BI194" s="248">
        <f>IF(N194="nulová",J194,0)</f>
        <v>0</v>
      </c>
      <c r="BJ194" s="18" t="s">
        <v>85</v>
      </c>
      <c r="BK194" s="248">
        <f>ROUND(I194*H194,2)</f>
        <v>0</v>
      </c>
      <c r="BL194" s="18" t="s">
        <v>251</v>
      </c>
      <c r="BM194" s="247" t="s">
        <v>598</v>
      </c>
    </row>
    <row r="195" s="13" customFormat="1">
      <c r="A195" s="13"/>
      <c r="B195" s="249"/>
      <c r="C195" s="250"/>
      <c r="D195" s="251" t="s">
        <v>175</v>
      </c>
      <c r="E195" s="252" t="s">
        <v>1</v>
      </c>
      <c r="F195" s="253" t="s">
        <v>1606</v>
      </c>
      <c r="G195" s="250"/>
      <c r="H195" s="254">
        <v>5.7599999999999998</v>
      </c>
      <c r="I195" s="255"/>
      <c r="J195" s="250"/>
      <c r="K195" s="250"/>
      <c r="L195" s="256"/>
      <c r="M195" s="257"/>
      <c r="N195" s="258"/>
      <c r="O195" s="258"/>
      <c r="P195" s="258"/>
      <c r="Q195" s="258"/>
      <c r="R195" s="258"/>
      <c r="S195" s="258"/>
      <c r="T195" s="25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0" t="s">
        <v>175</v>
      </c>
      <c r="AU195" s="260" t="s">
        <v>87</v>
      </c>
      <c r="AV195" s="13" t="s">
        <v>87</v>
      </c>
      <c r="AW195" s="13" t="s">
        <v>34</v>
      </c>
      <c r="AX195" s="13" t="s">
        <v>77</v>
      </c>
      <c r="AY195" s="260" t="s">
        <v>167</v>
      </c>
    </row>
    <row r="196" s="14" customFormat="1">
      <c r="A196" s="14"/>
      <c r="B196" s="261"/>
      <c r="C196" s="262"/>
      <c r="D196" s="251" t="s">
        <v>175</v>
      </c>
      <c r="E196" s="263" t="s">
        <v>1</v>
      </c>
      <c r="F196" s="264" t="s">
        <v>187</v>
      </c>
      <c r="G196" s="262"/>
      <c r="H196" s="265">
        <v>5.7599999999999998</v>
      </c>
      <c r="I196" s="266"/>
      <c r="J196" s="262"/>
      <c r="K196" s="262"/>
      <c r="L196" s="267"/>
      <c r="M196" s="268"/>
      <c r="N196" s="269"/>
      <c r="O196" s="269"/>
      <c r="P196" s="269"/>
      <c r="Q196" s="269"/>
      <c r="R196" s="269"/>
      <c r="S196" s="269"/>
      <c r="T196" s="270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71" t="s">
        <v>175</v>
      </c>
      <c r="AU196" s="271" t="s">
        <v>87</v>
      </c>
      <c r="AV196" s="14" t="s">
        <v>173</v>
      </c>
      <c r="AW196" s="14" t="s">
        <v>34</v>
      </c>
      <c r="AX196" s="14" t="s">
        <v>85</v>
      </c>
      <c r="AY196" s="271" t="s">
        <v>167</v>
      </c>
    </row>
    <row r="197" s="2" customFormat="1" ht="16.5" customHeight="1">
      <c r="A197" s="39"/>
      <c r="B197" s="40"/>
      <c r="C197" s="235" t="s">
        <v>376</v>
      </c>
      <c r="D197" s="235" t="s">
        <v>169</v>
      </c>
      <c r="E197" s="236" t="s">
        <v>1615</v>
      </c>
      <c r="F197" s="237" t="s">
        <v>1616</v>
      </c>
      <c r="G197" s="238" t="s">
        <v>172</v>
      </c>
      <c r="H197" s="239">
        <v>61.859999999999999</v>
      </c>
      <c r="I197" s="240"/>
      <c r="J197" s="241">
        <f>ROUND(I197*H197,2)</f>
        <v>0</v>
      </c>
      <c r="K197" s="242"/>
      <c r="L197" s="45"/>
      <c r="M197" s="243" t="s">
        <v>1</v>
      </c>
      <c r="N197" s="244" t="s">
        <v>42</v>
      </c>
      <c r="O197" s="92"/>
      <c r="P197" s="245">
        <f>O197*H197</f>
        <v>0</v>
      </c>
      <c r="Q197" s="245">
        <v>0</v>
      </c>
      <c r="R197" s="245">
        <f>Q197*H197</f>
        <v>0</v>
      </c>
      <c r="S197" s="245">
        <v>0</v>
      </c>
      <c r="T197" s="246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7" t="s">
        <v>251</v>
      </c>
      <c r="AT197" s="247" t="s">
        <v>169</v>
      </c>
      <c r="AU197" s="247" t="s">
        <v>87</v>
      </c>
      <c r="AY197" s="18" t="s">
        <v>167</v>
      </c>
      <c r="BE197" s="248">
        <f>IF(N197="základní",J197,0)</f>
        <v>0</v>
      </c>
      <c r="BF197" s="248">
        <f>IF(N197="snížená",J197,0)</f>
        <v>0</v>
      </c>
      <c r="BG197" s="248">
        <f>IF(N197="zákl. přenesená",J197,0)</f>
        <v>0</v>
      </c>
      <c r="BH197" s="248">
        <f>IF(N197="sníž. přenesená",J197,0)</f>
        <v>0</v>
      </c>
      <c r="BI197" s="248">
        <f>IF(N197="nulová",J197,0)</f>
        <v>0</v>
      </c>
      <c r="BJ197" s="18" t="s">
        <v>85</v>
      </c>
      <c r="BK197" s="248">
        <f>ROUND(I197*H197,2)</f>
        <v>0</v>
      </c>
      <c r="BL197" s="18" t="s">
        <v>251</v>
      </c>
      <c r="BM197" s="247" t="s">
        <v>612</v>
      </c>
    </row>
    <row r="198" s="13" customFormat="1">
      <c r="A198" s="13"/>
      <c r="B198" s="249"/>
      <c r="C198" s="250"/>
      <c r="D198" s="251" t="s">
        <v>175</v>
      </c>
      <c r="E198" s="252" t="s">
        <v>1</v>
      </c>
      <c r="F198" s="253" t="s">
        <v>1617</v>
      </c>
      <c r="G198" s="250"/>
      <c r="H198" s="254">
        <v>61.859999999999999</v>
      </c>
      <c r="I198" s="255"/>
      <c r="J198" s="250"/>
      <c r="K198" s="250"/>
      <c r="L198" s="256"/>
      <c r="M198" s="257"/>
      <c r="N198" s="258"/>
      <c r="O198" s="258"/>
      <c r="P198" s="258"/>
      <c r="Q198" s="258"/>
      <c r="R198" s="258"/>
      <c r="S198" s="258"/>
      <c r="T198" s="25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0" t="s">
        <v>175</v>
      </c>
      <c r="AU198" s="260" t="s">
        <v>87</v>
      </c>
      <c r="AV198" s="13" t="s">
        <v>87</v>
      </c>
      <c r="AW198" s="13" t="s">
        <v>34</v>
      </c>
      <c r="AX198" s="13" t="s">
        <v>77</v>
      </c>
      <c r="AY198" s="260" t="s">
        <v>167</v>
      </c>
    </row>
    <row r="199" s="14" customFormat="1">
      <c r="A199" s="14"/>
      <c r="B199" s="261"/>
      <c r="C199" s="262"/>
      <c r="D199" s="251" t="s">
        <v>175</v>
      </c>
      <c r="E199" s="263" t="s">
        <v>1</v>
      </c>
      <c r="F199" s="264" t="s">
        <v>187</v>
      </c>
      <c r="G199" s="262"/>
      <c r="H199" s="265">
        <v>61.859999999999999</v>
      </c>
      <c r="I199" s="266"/>
      <c r="J199" s="262"/>
      <c r="K199" s="262"/>
      <c r="L199" s="267"/>
      <c r="M199" s="268"/>
      <c r="N199" s="269"/>
      <c r="O199" s="269"/>
      <c r="P199" s="269"/>
      <c r="Q199" s="269"/>
      <c r="R199" s="269"/>
      <c r="S199" s="269"/>
      <c r="T199" s="270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71" t="s">
        <v>175</v>
      </c>
      <c r="AU199" s="271" t="s">
        <v>87</v>
      </c>
      <c r="AV199" s="14" t="s">
        <v>173</v>
      </c>
      <c r="AW199" s="14" t="s">
        <v>34</v>
      </c>
      <c r="AX199" s="14" t="s">
        <v>85</v>
      </c>
      <c r="AY199" s="271" t="s">
        <v>167</v>
      </c>
    </row>
    <row r="200" s="2" customFormat="1" ht="21.75" customHeight="1">
      <c r="A200" s="39"/>
      <c r="B200" s="40"/>
      <c r="C200" s="235" t="s">
        <v>380</v>
      </c>
      <c r="D200" s="235" t="s">
        <v>169</v>
      </c>
      <c r="E200" s="236" t="s">
        <v>1618</v>
      </c>
      <c r="F200" s="237" t="s">
        <v>1619</v>
      </c>
      <c r="G200" s="238" t="s">
        <v>172</v>
      </c>
      <c r="H200" s="239">
        <v>5.7599999999999998</v>
      </c>
      <c r="I200" s="240"/>
      <c r="J200" s="241">
        <f>ROUND(I200*H200,2)</f>
        <v>0</v>
      </c>
      <c r="K200" s="242"/>
      <c r="L200" s="45"/>
      <c r="M200" s="243" t="s">
        <v>1</v>
      </c>
      <c r="N200" s="244" t="s">
        <v>42</v>
      </c>
      <c r="O200" s="92"/>
      <c r="P200" s="245">
        <f>O200*H200</f>
        <v>0</v>
      </c>
      <c r="Q200" s="245">
        <v>0</v>
      </c>
      <c r="R200" s="245">
        <f>Q200*H200</f>
        <v>0</v>
      </c>
      <c r="S200" s="245">
        <v>0</v>
      </c>
      <c r="T200" s="246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7" t="s">
        <v>251</v>
      </c>
      <c r="AT200" s="247" t="s">
        <v>169</v>
      </c>
      <c r="AU200" s="247" t="s">
        <v>87</v>
      </c>
      <c r="AY200" s="18" t="s">
        <v>167</v>
      </c>
      <c r="BE200" s="248">
        <f>IF(N200="základní",J200,0)</f>
        <v>0</v>
      </c>
      <c r="BF200" s="248">
        <f>IF(N200="snížená",J200,0)</f>
        <v>0</v>
      </c>
      <c r="BG200" s="248">
        <f>IF(N200="zákl. přenesená",J200,0)</f>
        <v>0</v>
      </c>
      <c r="BH200" s="248">
        <f>IF(N200="sníž. přenesená",J200,0)</f>
        <v>0</v>
      </c>
      <c r="BI200" s="248">
        <f>IF(N200="nulová",J200,0)</f>
        <v>0</v>
      </c>
      <c r="BJ200" s="18" t="s">
        <v>85</v>
      </c>
      <c r="BK200" s="248">
        <f>ROUND(I200*H200,2)</f>
        <v>0</v>
      </c>
      <c r="BL200" s="18" t="s">
        <v>251</v>
      </c>
      <c r="BM200" s="247" t="s">
        <v>621</v>
      </c>
    </row>
    <row r="201" s="13" customFormat="1">
      <c r="A201" s="13"/>
      <c r="B201" s="249"/>
      <c r="C201" s="250"/>
      <c r="D201" s="251" t="s">
        <v>175</v>
      </c>
      <c r="E201" s="252" t="s">
        <v>1</v>
      </c>
      <c r="F201" s="253" t="s">
        <v>1606</v>
      </c>
      <c r="G201" s="250"/>
      <c r="H201" s="254">
        <v>5.7599999999999998</v>
      </c>
      <c r="I201" s="255"/>
      <c r="J201" s="250"/>
      <c r="K201" s="250"/>
      <c r="L201" s="256"/>
      <c r="M201" s="257"/>
      <c r="N201" s="258"/>
      <c r="O201" s="258"/>
      <c r="P201" s="258"/>
      <c r="Q201" s="258"/>
      <c r="R201" s="258"/>
      <c r="S201" s="258"/>
      <c r="T201" s="25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0" t="s">
        <v>175</v>
      </c>
      <c r="AU201" s="260" t="s">
        <v>87</v>
      </c>
      <c r="AV201" s="13" t="s">
        <v>87</v>
      </c>
      <c r="AW201" s="13" t="s">
        <v>34</v>
      </c>
      <c r="AX201" s="13" t="s">
        <v>77</v>
      </c>
      <c r="AY201" s="260" t="s">
        <v>167</v>
      </c>
    </row>
    <row r="202" s="14" customFormat="1">
      <c r="A202" s="14"/>
      <c r="B202" s="261"/>
      <c r="C202" s="262"/>
      <c r="D202" s="251" t="s">
        <v>175</v>
      </c>
      <c r="E202" s="263" t="s">
        <v>1</v>
      </c>
      <c r="F202" s="264" t="s">
        <v>187</v>
      </c>
      <c r="G202" s="262"/>
      <c r="H202" s="265">
        <v>5.7599999999999998</v>
      </c>
      <c r="I202" s="266"/>
      <c r="J202" s="262"/>
      <c r="K202" s="262"/>
      <c r="L202" s="267"/>
      <c r="M202" s="268"/>
      <c r="N202" s="269"/>
      <c r="O202" s="269"/>
      <c r="P202" s="269"/>
      <c r="Q202" s="269"/>
      <c r="R202" s="269"/>
      <c r="S202" s="269"/>
      <c r="T202" s="27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1" t="s">
        <v>175</v>
      </c>
      <c r="AU202" s="271" t="s">
        <v>87</v>
      </c>
      <c r="AV202" s="14" t="s">
        <v>173</v>
      </c>
      <c r="AW202" s="14" t="s">
        <v>34</v>
      </c>
      <c r="AX202" s="14" t="s">
        <v>85</v>
      </c>
      <c r="AY202" s="271" t="s">
        <v>167</v>
      </c>
    </row>
    <row r="203" s="2" customFormat="1" ht="16.5" customHeight="1">
      <c r="A203" s="39"/>
      <c r="B203" s="40"/>
      <c r="C203" s="235" t="s">
        <v>387</v>
      </c>
      <c r="D203" s="235" t="s">
        <v>169</v>
      </c>
      <c r="E203" s="236" t="s">
        <v>1620</v>
      </c>
      <c r="F203" s="237" t="s">
        <v>1621</v>
      </c>
      <c r="G203" s="238" t="s">
        <v>172</v>
      </c>
      <c r="H203" s="239">
        <v>5.7599999999999998</v>
      </c>
      <c r="I203" s="240"/>
      <c r="J203" s="241">
        <f>ROUND(I203*H203,2)</f>
        <v>0</v>
      </c>
      <c r="K203" s="242"/>
      <c r="L203" s="45"/>
      <c r="M203" s="243" t="s">
        <v>1</v>
      </c>
      <c r="N203" s="244" t="s">
        <v>42</v>
      </c>
      <c r="O203" s="92"/>
      <c r="P203" s="245">
        <f>O203*H203</f>
        <v>0</v>
      </c>
      <c r="Q203" s="245">
        <v>0</v>
      </c>
      <c r="R203" s="245">
        <f>Q203*H203</f>
        <v>0</v>
      </c>
      <c r="S203" s="245">
        <v>0</v>
      </c>
      <c r="T203" s="246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7" t="s">
        <v>251</v>
      </c>
      <c r="AT203" s="247" t="s">
        <v>169</v>
      </c>
      <c r="AU203" s="247" t="s">
        <v>87</v>
      </c>
      <c r="AY203" s="18" t="s">
        <v>167</v>
      </c>
      <c r="BE203" s="248">
        <f>IF(N203="základní",J203,0)</f>
        <v>0</v>
      </c>
      <c r="BF203" s="248">
        <f>IF(N203="snížená",J203,0)</f>
        <v>0</v>
      </c>
      <c r="BG203" s="248">
        <f>IF(N203="zákl. přenesená",J203,0)</f>
        <v>0</v>
      </c>
      <c r="BH203" s="248">
        <f>IF(N203="sníž. přenesená",J203,0)</f>
        <v>0</v>
      </c>
      <c r="BI203" s="248">
        <f>IF(N203="nulová",J203,0)</f>
        <v>0</v>
      </c>
      <c r="BJ203" s="18" t="s">
        <v>85</v>
      </c>
      <c r="BK203" s="248">
        <f>ROUND(I203*H203,2)</f>
        <v>0</v>
      </c>
      <c r="BL203" s="18" t="s">
        <v>251</v>
      </c>
      <c r="BM203" s="247" t="s">
        <v>634</v>
      </c>
    </row>
    <row r="204" s="13" customFormat="1">
      <c r="A204" s="13"/>
      <c r="B204" s="249"/>
      <c r="C204" s="250"/>
      <c r="D204" s="251" t="s">
        <v>175</v>
      </c>
      <c r="E204" s="252" t="s">
        <v>1</v>
      </c>
      <c r="F204" s="253" t="s">
        <v>1606</v>
      </c>
      <c r="G204" s="250"/>
      <c r="H204" s="254">
        <v>5.7599999999999998</v>
      </c>
      <c r="I204" s="255"/>
      <c r="J204" s="250"/>
      <c r="K204" s="250"/>
      <c r="L204" s="256"/>
      <c r="M204" s="257"/>
      <c r="N204" s="258"/>
      <c r="O204" s="258"/>
      <c r="P204" s="258"/>
      <c r="Q204" s="258"/>
      <c r="R204" s="258"/>
      <c r="S204" s="258"/>
      <c r="T204" s="25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0" t="s">
        <v>175</v>
      </c>
      <c r="AU204" s="260" t="s">
        <v>87</v>
      </c>
      <c r="AV204" s="13" t="s">
        <v>87</v>
      </c>
      <c r="AW204" s="13" t="s">
        <v>34</v>
      </c>
      <c r="AX204" s="13" t="s">
        <v>77</v>
      </c>
      <c r="AY204" s="260" t="s">
        <v>167</v>
      </c>
    </row>
    <row r="205" s="14" customFormat="1">
      <c r="A205" s="14"/>
      <c r="B205" s="261"/>
      <c r="C205" s="262"/>
      <c r="D205" s="251" t="s">
        <v>175</v>
      </c>
      <c r="E205" s="263" t="s">
        <v>1</v>
      </c>
      <c r="F205" s="264" t="s">
        <v>187</v>
      </c>
      <c r="G205" s="262"/>
      <c r="H205" s="265">
        <v>5.7599999999999998</v>
      </c>
      <c r="I205" s="266"/>
      <c r="J205" s="262"/>
      <c r="K205" s="262"/>
      <c r="L205" s="267"/>
      <c r="M205" s="268"/>
      <c r="N205" s="269"/>
      <c r="O205" s="269"/>
      <c r="P205" s="269"/>
      <c r="Q205" s="269"/>
      <c r="R205" s="269"/>
      <c r="S205" s="269"/>
      <c r="T205" s="27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71" t="s">
        <v>175</v>
      </c>
      <c r="AU205" s="271" t="s">
        <v>87</v>
      </c>
      <c r="AV205" s="14" t="s">
        <v>173</v>
      </c>
      <c r="AW205" s="14" t="s">
        <v>34</v>
      </c>
      <c r="AX205" s="14" t="s">
        <v>85</v>
      </c>
      <c r="AY205" s="271" t="s">
        <v>167</v>
      </c>
    </row>
    <row r="206" s="2" customFormat="1" ht="24.15" customHeight="1">
      <c r="A206" s="39"/>
      <c r="B206" s="40"/>
      <c r="C206" s="235" t="s">
        <v>394</v>
      </c>
      <c r="D206" s="235" t="s">
        <v>169</v>
      </c>
      <c r="E206" s="236" t="s">
        <v>1622</v>
      </c>
      <c r="F206" s="237" t="s">
        <v>1623</v>
      </c>
      <c r="G206" s="238" t="s">
        <v>214</v>
      </c>
      <c r="H206" s="239">
        <v>0.40400000000000003</v>
      </c>
      <c r="I206" s="240"/>
      <c r="J206" s="241">
        <f>ROUND(I206*H206,2)</f>
        <v>0</v>
      </c>
      <c r="K206" s="242"/>
      <c r="L206" s="45"/>
      <c r="M206" s="243" t="s">
        <v>1</v>
      </c>
      <c r="N206" s="244" t="s">
        <v>42</v>
      </c>
      <c r="O206" s="92"/>
      <c r="P206" s="245">
        <f>O206*H206</f>
        <v>0</v>
      </c>
      <c r="Q206" s="245">
        <v>0</v>
      </c>
      <c r="R206" s="245">
        <f>Q206*H206</f>
        <v>0</v>
      </c>
      <c r="S206" s="245">
        <v>0</v>
      </c>
      <c r="T206" s="246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7" t="s">
        <v>251</v>
      </c>
      <c r="AT206" s="247" t="s">
        <v>169</v>
      </c>
      <c r="AU206" s="247" t="s">
        <v>87</v>
      </c>
      <c r="AY206" s="18" t="s">
        <v>167</v>
      </c>
      <c r="BE206" s="248">
        <f>IF(N206="základní",J206,0)</f>
        <v>0</v>
      </c>
      <c r="BF206" s="248">
        <f>IF(N206="snížená",J206,0)</f>
        <v>0</v>
      </c>
      <c r="BG206" s="248">
        <f>IF(N206="zákl. přenesená",J206,0)</f>
        <v>0</v>
      </c>
      <c r="BH206" s="248">
        <f>IF(N206="sníž. přenesená",J206,0)</f>
        <v>0</v>
      </c>
      <c r="BI206" s="248">
        <f>IF(N206="nulová",J206,0)</f>
        <v>0</v>
      </c>
      <c r="BJ206" s="18" t="s">
        <v>85</v>
      </c>
      <c r="BK206" s="248">
        <f>ROUND(I206*H206,2)</f>
        <v>0</v>
      </c>
      <c r="BL206" s="18" t="s">
        <v>251</v>
      </c>
      <c r="BM206" s="247" t="s">
        <v>648</v>
      </c>
    </row>
    <row r="207" s="12" customFormat="1" ht="22.8" customHeight="1">
      <c r="A207" s="12"/>
      <c r="B207" s="219"/>
      <c r="C207" s="220"/>
      <c r="D207" s="221" t="s">
        <v>76</v>
      </c>
      <c r="E207" s="233" t="s">
        <v>1624</v>
      </c>
      <c r="F207" s="233" t="s">
        <v>1625</v>
      </c>
      <c r="G207" s="220"/>
      <c r="H207" s="220"/>
      <c r="I207" s="223"/>
      <c r="J207" s="234">
        <f>BK207</f>
        <v>0</v>
      </c>
      <c r="K207" s="220"/>
      <c r="L207" s="225"/>
      <c r="M207" s="226"/>
      <c r="N207" s="227"/>
      <c r="O207" s="227"/>
      <c r="P207" s="228">
        <f>SUM(P208:P210)</f>
        <v>0</v>
      </c>
      <c r="Q207" s="227"/>
      <c r="R207" s="228">
        <f>SUM(R208:R210)</f>
        <v>0.013800000000000003</v>
      </c>
      <c r="S207" s="227"/>
      <c r="T207" s="229">
        <f>SUM(T208:T210)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30" t="s">
        <v>87</v>
      </c>
      <c r="AT207" s="231" t="s">
        <v>76</v>
      </c>
      <c r="AU207" s="231" t="s">
        <v>85</v>
      </c>
      <c r="AY207" s="230" t="s">
        <v>167</v>
      </c>
      <c r="BK207" s="232">
        <f>SUM(BK208:BK210)</f>
        <v>0</v>
      </c>
    </row>
    <row r="208" s="2" customFormat="1" ht="24.15" customHeight="1">
      <c r="A208" s="39"/>
      <c r="B208" s="40"/>
      <c r="C208" s="235" t="s">
        <v>400</v>
      </c>
      <c r="D208" s="235" t="s">
        <v>169</v>
      </c>
      <c r="E208" s="236" t="s">
        <v>1626</v>
      </c>
      <c r="F208" s="237" t="s">
        <v>1627</v>
      </c>
      <c r="G208" s="238" t="s">
        <v>238</v>
      </c>
      <c r="H208" s="239">
        <v>230</v>
      </c>
      <c r="I208" s="240"/>
      <c r="J208" s="241">
        <f>ROUND(I208*H208,2)</f>
        <v>0</v>
      </c>
      <c r="K208" s="242"/>
      <c r="L208" s="45"/>
      <c r="M208" s="243" t="s">
        <v>1</v>
      </c>
      <c r="N208" s="244" t="s">
        <v>42</v>
      </c>
      <c r="O208" s="92"/>
      <c r="P208" s="245">
        <f>O208*H208</f>
        <v>0</v>
      </c>
      <c r="Q208" s="245">
        <v>2.0000000000000002E-05</v>
      </c>
      <c r="R208" s="245">
        <f>Q208*H208</f>
        <v>0.0046000000000000008</v>
      </c>
      <c r="S208" s="245">
        <v>0</v>
      </c>
      <c r="T208" s="246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7" t="s">
        <v>251</v>
      </c>
      <c r="AT208" s="247" t="s">
        <v>169</v>
      </c>
      <c r="AU208" s="247" t="s">
        <v>87</v>
      </c>
      <c r="AY208" s="18" t="s">
        <v>167</v>
      </c>
      <c r="BE208" s="248">
        <f>IF(N208="základní",J208,0)</f>
        <v>0</v>
      </c>
      <c r="BF208" s="248">
        <f>IF(N208="snížená",J208,0)</f>
        <v>0</v>
      </c>
      <c r="BG208" s="248">
        <f>IF(N208="zákl. přenesená",J208,0)</f>
        <v>0</v>
      </c>
      <c r="BH208" s="248">
        <f>IF(N208="sníž. přenesená",J208,0)</f>
        <v>0</v>
      </c>
      <c r="BI208" s="248">
        <f>IF(N208="nulová",J208,0)</f>
        <v>0</v>
      </c>
      <c r="BJ208" s="18" t="s">
        <v>85</v>
      </c>
      <c r="BK208" s="248">
        <f>ROUND(I208*H208,2)</f>
        <v>0</v>
      </c>
      <c r="BL208" s="18" t="s">
        <v>251</v>
      </c>
      <c r="BM208" s="247" t="s">
        <v>659</v>
      </c>
    </row>
    <row r="209" s="2" customFormat="1" ht="24.15" customHeight="1">
      <c r="A209" s="39"/>
      <c r="B209" s="40"/>
      <c r="C209" s="235" t="s">
        <v>405</v>
      </c>
      <c r="D209" s="235" t="s">
        <v>169</v>
      </c>
      <c r="E209" s="236" t="s">
        <v>1628</v>
      </c>
      <c r="F209" s="237" t="s">
        <v>1629</v>
      </c>
      <c r="G209" s="238" t="s">
        <v>238</v>
      </c>
      <c r="H209" s="239">
        <v>230</v>
      </c>
      <c r="I209" s="240"/>
      <c r="J209" s="241">
        <f>ROUND(I209*H209,2)</f>
        <v>0</v>
      </c>
      <c r="K209" s="242"/>
      <c r="L209" s="45"/>
      <c r="M209" s="243" t="s">
        <v>1</v>
      </c>
      <c r="N209" s="244" t="s">
        <v>42</v>
      </c>
      <c r="O209" s="92"/>
      <c r="P209" s="245">
        <f>O209*H209</f>
        <v>0</v>
      </c>
      <c r="Q209" s="245">
        <v>2.0000000000000002E-05</v>
      </c>
      <c r="R209" s="245">
        <f>Q209*H209</f>
        <v>0.0046000000000000008</v>
      </c>
      <c r="S209" s="245">
        <v>0</v>
      </c>
      <c r="T209" s="246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7" t="s">
        <v>251</v>
      </c>
      <c r="AT209" s="247" t="s">
        <v>169</v>
      </c>
      <c r="AU209" s="247" t="s">
        <v>87</v>
      </c>
      <c r="AY209" s="18" t="s">
        <v>167</v>
      </c>
      <c r="BE209" s="248">
        <f>IF(N209="základní",J209,0)</f>
        <v>0</v>
      </c>
      <c r="BF209" s="248">
        <f>IF(N209="snížená",J209,0)</f>
        <v>0</v>
      </c>
      <c r="BG209" s="248">
        <f>IF(N209="zákl. přenesená",J209,0)</f>
        <v>0</v>
      </c>
      <c r="BH209" s="248">
        <f>IF(N209="sníž. přenesená",J209,0)</f>
        <v>0</v>
      </c>
      <c r="BI209" s="248">
        <f>IF(N209="nulová",J209,0)</f>
        <v>0</v>
      </c>
      <c r="BJ209" s="18" t="s">
        <v>85</v>
      </c>
      <c r="BK209" s="248">
        <f>ROUND(I209*H209,2)</f>
        <v>0</v>
      </c>
      <c r="BL209" s="18" t="s">
        <v>251</v>
      </c>
      <c r="BM209" s="247" t="s">
        <v>668</v>
      </c>
    </row>
    <row r="210" s="2" customFormat="1" ht="24.15" customHeight="1">
      <c r="A210" s="39"/>
      <c r="B210" s="40"/>
      <c r="C210" s="235" t="s">
        <v>410</v>
      </c>
      <c r="D210" s="235" t="s">
        <v>169</v>
      </c>
      <c r="E210" s="236" t="s">
        <v>1630</v>
      </c>
      <c r="F210" s="237" t="s">
        <v>1631</v>
      </c>
      <c r="G210" s="238" t="s">
        <v>238</v>
      </c>
      <c r="H210" s="239">
        <v>230</v>
      </c>
      <c r="I210" s="240"/>
      <c r="J210" s="241">
        <f>ROUND(I210*H210,2)</f>
        <v>0</v>
      </c>
      <c r="K210" s="242"/>
      <c r="L210" s="45"/>
      <c r="M210" s="243" t="s">
        <v>1</v>
      </c>
      <c r="N210" s="244" t="s">
        <v>42</v>
      </c>
      <c r="O210" s="92"/>
      <c r="P210" s="245">
        <f>O210*H210</f>
        <v>0</v>
      </c>
      <c r="Q210" s="245">
        <v>2.0000000000000002E-05</v>
      </c>
      <c r="R210" s="245">
        <f>Q210*H210</f>
        <v>0.0046000000000000008</v>
      </c>
      <c r="S210" s="245">
        <v>0</v>
      </c>
      <c r="T210" s="246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7" t="s">
        <v>251</v>
      </c>
      <c r="AT210" s="247" t="s">
        <v>169</v>
      </c>
      <c r="AU210" s="247" t="s">
        <v>87</v>
      </c>
      <c r="AY210" s="18" t="s">
        <v>167</v>
      </c>
      <c r="BE210" s="248">
        <f>IF(N210="základní",J210,0)</f>
        <v>0</v>
      </c>
      <c r="BF210" s="248">
        <f>IF(N210="snížená",J210,0)</f>
        <v>0</v>
      </c>
      <c r="BG210" s="248">
        <f>IF(N210="zákl. přenesená",J210,0)</f>
        <v>0</v>
      </c>
      <c r="BH210" s="248">
        <f>IF(N210="sníž. přenesená",J210,0)</f>
        <v>0</v>
      </c>
      <c r="BI210" s="248">
        <f>IF(N210="nulová",J210,0)</f>
        <v>0</v>
      </c>
      <c r="BJ210" s="18" t="s">
        <v>85</v>
      </c>
      <c r="BK210" s="248">
        <f>ROUND(I210*H210,2)</f>
        <v>0</v>
      </c>
      <c r="BL210" s="18" t="s">
        <v>251</v>
      </c>
      <c r="BM210" s="247" t="s">
        <v>680</v>
      </c>
    </row>
    <row r="211" s="12" customFormat="1" ht="25.92" customHeight="1">
      <c r="A211" s="12"/>
      <c r="B211" s="219"/>
      <c r="C211" s="220"/>
      <c r="D211" s="221" t="s">
        <v>76</v>
      </c>
      <c r="E211" s="222" t="s">
        <v>1632</v>
      </c>
      <c r="F211" s="222" t="s">
        <v>1633</v>
      </c>
      <c r="G211" s="220"/>
      <c r="H211" s="220"/>
      <c r="I211" s="223"/>
      <c r="J211" s="224">
        <f>BK211</f>
        <v>0</v>
      </c>
      <c r="K211" s="220"/>
      <c r="L211" s="225"/>
      <c r="M211" s="226"/>
      <c r="N211" s="227"/>
      <c r="O211" s="227"/>
      <c r="P211" s="228">
        <f>SUM(P212:P218)</f>
        <v>0</v>
      </c>
      <c r="Q211" s="227"/>
      <c r="R211" s="228">
        <f>SUM(R212:R218)</f>
        <v>0</v>
      </c>
      <c r="S211" s="227"/>
      <c r="T211" s="229">
        <f>SUM(T212:T218)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30" t="s">
        <v>173</v>
      </c>
      <c r="AT211" s="231" t="s">
        <v>76</v>
      </c>
      <c r="AU211" s="231" t="s">
        <v>77</v>
      </c>
      <c r="AY211" s="230" t="s">
        <v>167</v>
      </c>
      <c r="BK211" s="232">
        <f>SUM(BK212:BK218)</f>
        <v>0</v>
      </c>
    </row>
    <row r="212" s="2" customFormat="1" ht="16.5" customHeight="1">
      <c r="A212" s="39"/>
      <c r="B212" s="40"/>
      <c r="C212" s="235" t="s">
        <v>415</v>
      </c>
      <c r="D212" s="235" t="s">
        <v>169</v>
      </c>
      <c r="E212" s="236" t="s">
        <v>1634</v>
      </c>
      <c r="F212" s="237" t="s">
        <v>1635</v>
      </c>
      <c r="G212" s="238" t="s">
        <v>1636</v>
      </c>
      <c r="H212" s="239">
        <v>6</v>
      </c>
      <c r="I212" s="240"/>
      <c r="J212" s="241">
        <f>ROUND(I212*H212,2)</f>
        <v>0</v>
      </c>
      <c r="K212" s="242"/>
      <c r="L212" s="45"/>
      <c r="M212" s="243" t="s">
        <v>1</v>
      </c>
      <c r="N212" s="244" t="s">
        <v>42</v>
      </c>
      <c r="O212" s="92"/>
      <c r="P212" s="245">
        <f>O212*H212</f>
        <v>0</v>
      </c>
      <c r="Q212" s="245">
        <v>0</v>
      </c>
      <c r="R212" s="245">
        <f>Q212*H212</f>
        <v>0</v>
      </c>
      <c r="S212" s="245">
        <v>0</v>
      </c>
      <c r="T212" s="246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7" t="s">
        <v>1637</v>
      </c>
      <c r="AT212" s="247" t="s">
        <v>169</v>
      </c>
      <c r="AU212" s="247" t="s">
        <v>85</v>
      </c>
      <c r="AY212" s="18" t="s">
        <v>167</v>
      </c>
      <c r="BE212" s="248">
        <f>IF(N212="základní",J212,0)</f>
        <v>0</v>
      </c>
      <c r="BF212" s="248">
        <f>IF(N212="snížená",J212,0)</f>
        <v>0</v>
      </c>
      <c r="BG212" s="248">
        <f>IF(N212="zákl. přenesená",J212,0)</f>
        <v>0</v>
      </c>
      <c r="BH212" s="248">
        <f>IF(N212="sníž. přenesená",J212,0)</f>
        <v>0</v>
      </c>
      <c r="BI212" s="248">
        <f>IF(N212="nulová",J212,0)</f>
        <v>0</v>
      </c>
      <c r="BJ212" s="18" t="s">
        <v>85</v>
      </c>
      <c r="BK212" s="248">
        <f>ROUND(I212*H212,2)</f>
        <v>0</v>
      </c>
      <c r="BL212" s="18" t="s">
        <v>1637</v>
      </c>
      <c r="BM212" s="247" t="s">
        <v>689</v>
      </c>
    </row>
    <row r="213" s="2" customFormat="1" ht="24.15" customHeight="1">
      <c r="A213" s="39"/>
      <c r="B213" s="40"/>
      <c r="C213" s="235" t="s">
        <v>420</v>
      </c>
      <c r="D213" s="235" t="s">
        <v>169</v>
      </c>
      <c r="E213" s="236" t="s">
        <v>1638</v>
      </c>
      <c r="F213" s="237" t="s">
        <v>1639</v>
      </c>
      <c r="G213" s="238" t="s">
        <v>1636</v>
      </c>
      <c r="H213" s="239">
        <v>8</v>
      </c>
      <c r="I213" s="240"/>
      <c r="J213" s="241">
        <f>ROUND(I213*H213,2)</f>
        <v>0</v>
      </c>
      <c r="K213" s="242"/>
      <c r="L213" s="45"/>
      <c r="M213" s="243" t="s">
        <v>1</v>
      </c>
      <c r="N213" s="244" t="s">
        <v>42</v>
      </c>
      <c r="O213" s="92"/>
      <c r="P213" s="245">
        <f>O213*H213</f>
        <v>0</v>
      </c>
      <c r="Q213" s="245">
        <v>0</v>
      </c>
      <c r="R213" s="245">
        <f>Q213*H213</f>
        <v>0</v>
      </c>
      <c r="S213" s="245">
        <v>0</v>
      </c>
      <c r="T213" s="246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7" t="s">
        <v>1637</v>
      </c>
      <c r="AT213" s="247" t="s">
        <v>169</v>
      </c>
      <c r="AU213" s="247" t="s">
        <v>85</v>
      </c>
      <c r="AY213" s="18" t="s">
        <v>167</v>
      </c>
      <c r="BE213" s="248">
        <f>IF(N213="základní",J213,0)</f>
        <v>0</v>
      </c>
      <c r="BF213" s="248">
        <f>IF(N213="snížená",J213,0)</f>
        <v>0</v>
      </c>
      <c r="BG213" s="248">
        <f>IF(N213="zákl. přenesená",J213,0)</f>
        <v>0</v>
      </c>
      <c r="BH213" s="248">
        <f>IF(N213="sníž. přenesená",J213,0)</f>
        <v>0</v>
      </c>
      <c r="BI213" s="248">
        <f>IF(N213="nulová",J213,0)</f>
        <v>0</v>
      </c>
      <c r="BJ213" s="18" t="s">
        <v>85</v>
      </c>
      <c r="BK213" s="248">
        <f>ROUND(I213*H213,2)</f>
        <v>0</v>
      </c>
      <c r="BL213" s="18" t="s">
        <v>1637</v>
      </c>
      <c r="BM213" s="247" t="s">
        <v>699</v>
      </c>
    </row>
    <row r="214" s="2" customFormat="1" ht="16.5" customHeight="1">
      <c r="A214" s="39"/>
      <c r="B214" s="40"/>
      <c r="C214" s="235" t="s">
        <v>427</v>
      </c>
      <c r="D214" s="235" t="s">
        <v>169</v>
      </c>
      <c r="E214" s="236" t="s">
        <v>1640</v>
      </c>
      <c r="F214" s="237" t="s">
        <v>1641</v>
      </c>
      <c r="G214" s="238" t="s">
        <v>1636</v>
      </c>
      <c r="H214" s="239">
        <v>6</v>
      </c>
      <c r="I214" s="240"/>
      <c r="J214" s="241">
        <f>ROUND(I214*H214,2)</f>
        <v>0</v>
      </c>
      <c r="K214" s="242"/>
      <c r="L214" s="45"/>
      <c r="M214" s="243" t="s">
        <v>1</v>
      </c>
      <c r="N214" s="244" t="s">
        <v>42</v>
      </c>
      <c r="O214" s="92"/>
      <c r="P214" s="245">
        <f>O214*H214</f>
        <v>0</v>
      </c>
      <c r="Q214" s="245">
        <v>0</v>
      </c>
      <c r="R214" s="245">
        <f>Q214*H214</f>
        <v>0</v>
      </c>
      <c r="S214" s="245">
        <v>0</v>
      </c>
      <c r="T214" s="246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7" t="s">
        <v>1637</v>
      </c>
      <c r="AT214" s="247" t="s">
        <v>169</v>
      </c>
      <c r="AU214" s="247" t="s">
        <v>85</v>
      </c>
      <c r="AY214" s="18" t="s">
        <v>167</v>
      </c>
      <c r="BE214" s="248">
        <f>IF(N214="základní",J214,0)</f>
        <v>0</v>
      </c>
      <c r="BF214" s="248">
        <f>IF(N214="snížená",J214,0)</f>
        <v>0</v>
      </c>
      <c r="BG214" s="248">
        <f>IF(N214="zákl. přenesená",J214,0)</f>
        <v>0</v>
      </c>
      <c r="BH214" s="248">
        <f>IF(N214="sníž. přenesená",J214,0)</f>
        <v>0</v>
      </c>
      <c r="BI214" s="248">
        <f>IF(N214="nulová",J214,0)</f>
        <v>0</v>
      </c>
      <c r="BJ214" s="18" t="s">
        <v>85</v>
      </c>
      <c r="BK214" s="248">
        <f>ROUND(I214*H214,2)</f>
        <v>0</v>
      </c>
      <c r="BL214" s="18" t="s">
        <v>1637</v>
      </c>
      <c r="BM214" s="247" t="s">
        <v>707</v>
      </c>
    </row>
    <row r="215" s="2" customFormat="1" ht="24.15" customHeight="1">
      <c r="A215" s="39"/>
      <c r="B215" s="40"/>
      <c r="C215" s="235" t="s">
        <v>431</v>
      </c>
      <c r="D215" s="235" t="s">
        <v>169</v>
      </c>
      <c r="E215" s="236" t="s">
        <v>1642</v>
      </c>
      <c r="F215" s="237" t="s">
        <v>1643</v>
      </c>
      <c r="G215" s="238" t="s">
        <v>1636</v>
      </c>
      <c r="H215" s="239">
        <v>20</v>
      </c>
      <c r="I215" s="240"/>
      <c r="J215" s="241">
        <f>ROUND(I215*H215,2)</f>
        <v>0</v>
      </c>
      <c r="K215" s="242"/>
      <c r="L215" s="45"/>
      <c r="M215" s="243" t="s">
        <v>1</v>
      </c>
      <c r="N215" s="244" t="s">
        <v>42</v>
      </c>
      <c r="O215" s="92"/>
      <c r="P215" s="245">
        <f>O215*H215</f>
        <v>0</v>
      </c>
      <c r="Q215" s="245">
        <v>0</v>
      </c>
      <c r="R215" s="245">
        <f>Q215*H215</f>
        <v>0</v>
      </c>
      <c r="S215" s="245">
        <v>0</v>
      </c>
      <c r="T215" s="246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7" t="s">
        <v>1637</v>
      </c>
      <c r="AT215" s="247" t="s">
        <v>169</v>
      </c>
      <c r="AU215" s="247" t="s">
        <v>85</v>
      </c>
      <c r="AY215" s="18" t="s">
        <v>167</v>
      </c>
      <c r="BE215" s="248">
        <f>IF(N215="základní",J215,0)</f>
        <v>0</v>
      </c>
      <c r="BF215" s="248">
        <f>IF(N215="snížená",J215,0)</f>
        <v>0</v>
      </c>
      <c r="BG215" s="248">
        <f>IF(N215="zákl. přenesená",J215,0)</f>
        <v>0</v>
      </c>
      <c r="BH215" s="248">
        <f>IF(N215="sníž. přenesená",J215,0)</f>
        <v>0</v>
      </c>
      <c r="BI215" s="248">
        <f>IF(N215="nulová",J215,0)</f>
        <v>0</v>
      </c>
      <c r="BJ215" s="18" t="s">
        <v>85</v>
      </c>
      <c r="BK215" s="248">
        <f>ROUND(I215*H215,2)</f>
        <v>0</v>
      </c>
      <c r="BL215" s="18" t="s">
        <v>1637</v>
      </c>
      <c r="BM215" s="247" t="s">
        <v>717</v>
      </c>
    </row>
    <row r="216" s="2" customFormat="1" ht="16.5" customHeight="1">
      <c r="A216" s="39"/>
      <c r="B216" s="40"/>
      <c r="C216" s="235" t="s">
        <v>437</v>
      </c>
      <c r="D216" s="235" t="s">
        <v>169</v>
      </c>
      <c r="E216" s="236" t="s">
        <v>1644</v>
      </c>
      <c r="F216" s="237" t="s">
        <v>1645</v>
      </c>
      <c r="G216" s="238" t="s">
        <v>1636</v>
      </c>
      <c r="H216" s="239">
        <v>6</v>
      </c>
      <c r="I216" s="240"/>
      <c r="J216" s="241">
        <f>ROUND(I216*H216,2)</f>
        <v>0</v>
      </c>
      <c r="K216" s="242"/>
      <c r="L216" s="45"/>
      <c r="M216" s="243" t="s">
        <v>1</v>
      </c>
      <c r="N216" s="244" t="s">
        <v>42</v>
      </c>
      <c r="O216" s="92"/>
      <c r="P216" s="245">
        <f>O216*H216</f>
        <v>0</v>
      </c>
      <c r="Q216" s="245">
        <v>0</v>
      </c>
      <c r="R216" s="245">
        <f>Q216*H216</f>
        <v>0</v>
      </c>
      <c r="S216" s="245">
        <v>0</v>
      </c>
      <c r="T216" s="246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7" t="s">
        <v>1637</v>
      </c>
      <c r="AT216" s="247" t="s">
        <v>169</v>
      </c>
      <c r="AU216" s="247" t="s">
        <v>85</v>
      </c>
      <c r="AY216" s="18" t="s">
        <v>167</v>
      </c>
      <c r="BE216" s="248">
        <f>IF(N216="základní",J216,0)</f>
        <v>0</v>
      </c>
      <c r="BF216" s="248">
        <f>IF(N216="snížená",J216,0)</f>
        <v>0</v>
      </c>
      <c r="BG216" s="248">
        <f>IF(N216="zákl. přenesená",J216,0)</f>
        <v>0</v>
      </c>
      <c r="BH216" s="248">
        <f>IF(N216="sníž. přenesená",J216,0)</f>
        <v>0</v>
      </c>
      <c r="BI216" s="248">
        <f>IF(N216="nulová",J216,0)</f>
        <v>0</v>
      </c>
      <c r="BJ216" s="18" t="s">
        <v>85</v>
      </c>
      <c r="BK216" s="248">
        <f>ROUND(I216*H216,2)</f>
        <v>0</v>
      </c>
      <c r="BL216" s="18" t="s">
        <v>1637</v>
      </c>
      <c r="BM216" s="247" t="s">
        <v>725</v>
      </c>
    </row>
    <row r="217" s="2" customFormat="1" ht="16.5" customHeight="1">
      <c r="A217" s="39"/>
      <c r="B217" s="40"/>
      <c r="C217" s="235" t="s">
        <v>443</v>
      </c>
      <c r="D217" s="235" t="s">
        <v>169</v>
      </c>
      <c r="E217" s="236" t="s">
        <v>1646</v>
      </c>
      <c r="F217" s="237" t="s">
        <v>1647</v>
      </c>
      <c r="G217" s="238" t="s">
        <v>1636</v>
      </c>
      <c r="H217" s="239">
        <v>8</v>
      </c>
      <c r="I217" s="240"/>
      <c r="J217" s="241">
        <f>ROUND(I217*H217,2)</f>
        <v>0</v>
      </c>
      <c r="K217" s="242"/>
      <c r="L217" s="45"/>
      <c r="M217" s="243" t="s">
        <v>1</v>
      </c>
      <c r="N217" s="244" t="s">
        <v>42</v>
      </c>
      <c r="O217" s="92"/>
      <c r="P217" s="245">
        <f>O217*H217</f>
        <v>0</v>
      </c>
      <c r="Q217" s="245">
        <v>0</v>
      </c>
      <c r="R217" s="245">
        <f>Q217*H217</f>
        <v>0</v>
      </c>
      <c r="S217" s="245">
        <v>0</v>
      </c>
      <c r="T217" s="246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7" t="s">
        <v>1637</v>
      </c>
      <c r="AT217" s="247" t="s">
        <v>169</v>
      </c>
      <c r="AU217" s="247" t="s">
        <v>85</v>
      </c>
      <c r="AY217" s="18" t="s">
        <v>167</v>
      </c>
      <c r="BE217" s="248">
        <f>IF(N217="základní",J217,0)</f>
        <v>0</v>
      </c>
      <c r="BF217" s="248">
        <f>IF(N217="snížená",J217,0)</f>
        <v>0</v>
      </c>
      <c r="BG217" s="248">
        <f>IF(N217="zákl. přenesená",J217,0)</f>
        <v>0</v>
      </c>
      <c r="BH217" s="248">
        <f>IF(N217="sníž. přenesená",J217,0)</f>
        <v>0</v>
      </c>
      <c r="BI217" s="248">
        <f>IF(N217="nulová",J217,0)</f>
        <v>0</v>
      </c>
      <c r="BJ217" s="18" t="s">
        <v>85</v>
      </c>
      <c r="BK217" s="248">
        <f>ROUND(I217*H217,2)</f>
        <v>0</v>
      </c>
      <c r="BL217" s="18" t="s">
        <v>1637</v>
      </c>
      <c r="BM217" s="247" t="s">
        <v>736</v>
      </c>
    </row>
    <row r="218" s="2" customFormat="1" ht="16.5" customHeight="1">
      <c r="A218" s="39"/>
      <c r="B218" s="40"/>
      <c r="C218" s="235" t="s">
        <v>447</v>
      </c>
      <c r="D218" s="235" t="s">
        <v>169</v>
      </c>
      <c r="E218" s="236" t="s">
        <v>1648</v>
      </c>
      <c r="F218" s="237" t="s">
        <v>1649</v>
      </c>
      <c r="G218" s="238" t="s">
        <v>249</v>
      </c>
      <c r="H218" s="239">
        <v>1</v>
      </c>
      <c r="I218" s="240"/>
      <c r="J218" s="241">
        <f>ROUND(I218*H218,2)</f>
        <v>0</v>
      </c>
      <c r="K218" s="242"/>
      <c r="L218" s="45"/>
      <c r="M218" s="308" t="s">
        <v>1</v>
      </c>
      <c r="N218" s="309" t="s">
        <v>42</v>
      </c>
      <c r="O218" s="310"/>
      <c r="P218" s="311">
        <f>O218*H218</f>
        <v>0</v>
      </c>
      <c r="Q218" s="311">
        <v>0</v>
      </c>
      <c r="R218" s="311">
        <f>Q218*H218</f>
        <v>0</v>
      </c>
      <c r="S218" s="311">
        <v>0</v>
      </c>
      <c r="T218" s="312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7" t="s">
        <v>1637</v>
      </c>
      <c r="AT218" s="247" t="s">
        <v>169</v>
      </c>
      <c r="AU218" s="247" t="s">
        <v>85</v>
      </c>
      <c r="AY218" s="18" t="s">
        <v>167</v>
      </c>
      <c r="BE218" s="248">
        <f>IF(N218="základní",J218,0)</f>
        <v>0</v>
      </c>
      <c r="BF218" s="248">
        <f>IF(N218="snížená",J218,0)</f>
        <v>0</v>
      </c>
      <c r="BG218" s="248">
        <f>IF(N218="zákl. přenesená",J218,0)</f>
        <v>0</v>
      </c>
      <c r="BH218" s="248">
        <f>IF(N218="sníž. přenesená",J218,0)</f>
        <v>0</v>
      </c>
      <c r="BI218" s="248">
        <f>IF(N218="nulová",J218,0)</f>
        <v>0</v>
      </c>
      <c r="BJ218" s="18" t="s">
        <v>85</v>
      </c>
      <c r="BK218" s="248">
        <f>ROUND(I218*H218,2)</f>
        <v>0</v>
      </c>
      <c r="BL218" s="18" t="s">
        <v>1637</v>
      </c>
      <c r="BM218" s="247" t="s">
        <v>744</v>
      </c>
    </row>
    <row r="219" s="2" customFormat="1" ht="6.96" customHeight="1">
      <c r="A219" s="39"/>
      <c r="B219" s="67"/>
      <c r="C219" s="68"/>
      <c r="D219" s="68"/>
      <c r="E219" s="68"/>
      <c r="F219" s="68"/>
      <c r="G219" s="68"/>
      <c r="H219" s="68"/>
      <c r="I219" s="68"/>
      <c r="J219" s="68"/>
      <c r="K219" s="68"/>
      <c r="L219" s="45"/>
      <c r="M219" s="39"/>
      <c r="O219" s="39"/>
      <c r="P219" s="39"/>
      <c r="Q219" s="39"/>
      <c r="R219" s="39"/>
      <c r="S219" s="39"/>
      <c r="T219" s="39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</row>
  </sheetData>
  <sheetProtection sheet="1" autoFilter="0" formatColumns="0" formatRows="0" objects="1" scenarios="1" spinCount="100000" saltValue="43Def9ckeX+71XTzXJArvvwobvmY2BRFFPSNQLjYkdiZXmUJiCpzn6GeIOjnrAOg7Z7lGrg0Yl+AAY4sLO1fWQ==" hashValue="YI2zCrPWDRrJh0iP6WSS2KtRUMpxfWA4kJ412ytl5lgwYkkwfCIM3oCPI7VcYmcmMA78QxaYhYn2ulrOmNE4AQ==" algorithmName="SHA-512" password="CC35"/>
  <autoFilter ref="C132:K218"/>
  <mergeCells count="14">
    <mergeCell ref="E7:H7"/>
    <mergeCell ref="E9:H9"/>
    <mergeCell ref="E18:H18"/>
    <mergeCell ref="E27:H27"/>
    <mergeCell ref="E85:H85"/>
    <mergeCell ref="E87:H87"/>
    <mergeCell ref="D107:F107"/>
    <mergeCell ref="D108:F108"/>
    <mergeCell ref="D109:F109"/>
    <mergeCell ref="D110:F110"/>
    <mergeCell ref="D111:F111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s="1" customFormat="1" ht="24.96" customHeight="1">
      <c r="B4" s="21"/>
      <c r="D4" s="139" t="s">
        <v>109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Nástavba budovy MŠ a SPC Demlova 28, Jihlava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1650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2. 5. 2024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28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28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23.25" customHeight="1">
      <c r="A27" s="146"/>
      <c r="B27" s="147"/>
      <c r="C27" s="146"/>
      <c r="D27" s="146"/>
      <c r="E27" s="148" t="s">
        <v>1651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144" t="s">
        <v>112</v>
      </c>
      <c r="E30" s="39"/>
      <c r="F30" s="39"/>
      <c r="G30" s="39"/>
      <c r="H30" s="39"/>
      <c r="I30" s="39"/>
      <c r="J30" s="151">
        <f>J96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52" t="s">
        <v>113</v>
      </c>
      <c r="E31" s="39"/>
      <c r="F31" s="39"/>
      <c r="G31" s="39"/>
      <c r="H31" s="39"/>
      <c r="I31" s="39"/>
      <c r="J31" s="151">
        <f>J110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37</v>
      </c>
      <c r="E32" s="39"/>
      <c r="F32" s="39"/>
      <c r="G32" s="39"/>
      <c r="H32" s="39"/>
      <c r="I32" s="39"/>
      <c r="J32" s="154">
        <f>ROUND(J30 + J31,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0"/>
      <c r="E33" s="150"/>
      <c r="F33" s="150"/>
      <c r="G33" s="150"/>
      <c r="H33" s="150"/>
      <c r="I33" s="150"/>
      <c r="J33" s="150"/>
      <c r="K33" s="15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39</v>
      </c>
      <c r="G34" s="39"/>
      <c r="H34" s="39"/>
      <c r="I34" s="155" t="s">
        <v>38</v>
      </c>
      <c r="J34" s="155" t="s">
        <v>40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41</v>
      </c>
      <c r="E35" s="141" t="s">
        <v>42</v>
      </c>
      <c r="F35" s="157">
        <f>ROUND((SUM(BE110:BE117) + SUM(BE137:BE286)),  2)</f>
        <v>0</v>
      </c>
      <c r="G35" s="39"/>
      <c r="H35" s="39"/>
      <c r="I35" s="158">
        <v>0.20999999999999999</v>
      </c>
      <c r="J35" s="157">
        <f>ROUND(((SUM(BE110:BE117) + SUM(BE137:BE286))*I35),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1" t="s">
        <v>43</v>
      </c>
      <c r="F36" s="157">
        <f>ROUND((SUM(BF110:BF117) + SUM(BF137:BF286)),  2)</f>
        <v>0</v>
      </c>
      <c r="G36" s="39"/>
      <c r="H36" s="39"/>
      <c r="I36" s="158">
        <v>0.12</v>
      </c>
      <c r="J36" s="157">
        <f>ROUND(((SUM(BF110:BF117) + SUM(BF137:BF286))*I36),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44</v>
      </c>
      <c r="F37" s="157">
        <f>ROUND((SUM(BG110:BG117) + SUM(BG137:BG286)),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1" t="s">
        <v>45</v>
      </c>
      <c r="F38" s="157">
        <f>ROUND((SUM(BH110:BH117) + SUM(BH137:BH286)),  2)</f>
        <v>0</v>
      </c>
      <c r="G38" s="39"/>
      <c r="H38" s="39"/>
      <c r="I38" s="158">
        <v>0.12</v>
      </c>
      <c r="J38" s="157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1" t="s">
        <v>46</v>
      </c>
      <c r="F39" s="157">
        <f>ROUND((SUM(BI110:BI117) + SUM(BI137:BI286)),  2)</f>
        <v>0</v>
      </c>
      <c r="G39" s="39"/>
      <c r="H39" s="39"/>
      <c r="I39" s="158">
        <v>0</v>
      </c>
      <c r="J39" s="157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47</v>
      </c>
      <c r="E41" s="161"/>
      <c r="F41" s="161"/>
      <c r="G41" s="162" t="s">
        <v>48</v>
      </c>
      <c r="H41" s="163" t="s">
        <v>49</v>
      </c>
      <c r="I41" s="161"/>
      <c r="J41" s="164">
        <f>SUM(J32:J39)</f>
        <v>0</v>
      </c>
      <c r="K41" s="165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6" t="s">
        <v>50</v>
      </c>
      <c r="E50" s="167"/>
      <c r="F50" s="167"/>
      <c r="G50" s="166" t="s">
        <v>51</v>
      </c>
      <c r="H50" s="167"/>
      <c r="I50" s="167"/>
      <c r="J50" s="167"/>
      <c r="K50" s="167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8" t="s">
        <v>52</v>
      </c>
      <c r="E61" s="169"/>
      <c r="F61" s="170" t="s">
        <v>53</v>
      </c>
      <c r="G61" s="168" t="s">
        <v>52</v>
      </c>
      <c r="H61" s="169"/>
      <c r="I61" s="169"/>
      <c r="J61" s="171" t="s">
        <v>53</v>
      </c>
      <c r="K61" s="169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6" t="s">
        <v>54</v>
      </c>
      <c r="E65" s="172"/>
      <c r="F65" s="172"/>
      <c r="G65" s="166" t="s">
        <v>55</v>
      </c>
      <c r="H65" s="172"/>
      <c r="I65" s="172"/>
      <c r="J65" s="172"/>
      <c r="K65" s="17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8" t="s">
        <v>52</v>
      </c>
      <c r="E76" s="169"/>
      <c r="F76" s="170" t="s">
        <v>53</v>
      </c>
      <c r="G76" s="168" t="s">
        <v>52</v>
      </c>
      <c r="H76" s="169"/>
      <c r="I76" s="169"/>
      <c r="J76" s="171" t="s">
        <v>53</v>
      </c>
      <c r="K76" s="169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7" t="str">
        <f>E7</f>
        <v>Nástavba budovy MŠ a SPC Demlova 28, Jihlava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 xml:space="preserve">SO 04 - Elektroinstalace - silnoproud, hromosvod 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k. ú. Jihlava</v>
      </c>
      <c r="G89" s="41"/>
      <c r="H89" s="41"/>
      <c r="I89" s="33" t="s">
        <v>22</v>
      </c>
      <c r="J89" s="80" t="str">
        <f>IF(J12="","",J12)</f>
        <v>2. 5. 2024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Statutární město Jihlava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8" t="s">
        <v>115</v>
      </c>
      <c r="D94" s="179"/>
      <c r="E94" s="179"/>
      <c r="F94" s="179"/>
      <c r="G94" s="179"/>
      <c r="H94" s="179"/>
      <c r="I94" s="179"/>
      <c r="J94" s="180" t="s">
        <v>116</v>
      </c>
      <c r="K94" s="179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1" t="s">
        <v>117</v>
      </c>
      <c r="D96" s="41"/>
      <c r="E96" s="41"/>
      <c r="F96" s="41"/>
      <c r="G96" s="41"/>
      <c r="H96" s="41"/>
      <c r="I96" s="41"/>
      <c r="J96" s="111">
        <f>J137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118</v>
      </c>
    </row>
    <row r="97" s="9" customFormat="1" ht="24.96" customHeight="1">
      <c r="A97" s="9"/>
      <c r="B97" s="182"/>
      <c r="C97" s="183"/>
      <c r="D97" s="184" t="s">
        <v>128</v>
      </c>
      <c r="E97" s="185"/>
      <c r="F97" s="185"/>
      <c r="G97" s="185"/>
      <c r="H97" s="185"/>
      <c r="I97" s="185"/>
      <c r="J97" s="186">
        <f>J138</f>
        <v>0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8"/>
      <c r="C98" s="189"/>
      <c r="D98" s="190" t="s">
        <v>1652</v>
      </c>
      <c r="E98" s="191"/>
      <c r="F98" s="191"/>
      <c r="G98" s="191"/>
      <c r="H98" s="191"/>
      <c r="I98" s="191"/>
      <c r="J98" s="192">
        <f>J139</f>
        <v>0</v>
      </c>
      <c r="K98" s="189"/>
      <c r="L98" s="19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8"/>
      <c r="C99" s="189"/>
      <c r="D99" s="190" t="s">
        <v>1653</v>
      </c>
      <c r="E99" s="191"/>
      <c r="F99" s="191"/>
      <c r="G99" s="191"/>
      <c r="H99" s="191"/>
      <c r="I99" s="191"/>
      <c r="J99" s="192">
        <f>J151</f>
        <v>0</v>
      </c>
      <c r="K99" s="189"/>
      <c r="L99" s="19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8"/>
      <c r="C100" s="189"/>
      <c r="D100" s="190" t="s">
        <v>1654</v>
      </c>
      <c r="E100" s="191"/>
      <c r="F100" s="191"/>
      <c r="G100" s="191"/>
      <c r="H100" s="191"/>
      <c r="I100" s="191"/>
      <c r="J100" s="192">
        <f>J161</f>
        <v>0</v>
      </c>
      <c r="K100" s="189"/>
      <c r="L100" s="19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8"/>
      <c r="C101" s="189"/>
      <c r="D101" s="190" t="s">
        <v>1655</v>
      </c>
      <c r="E101" s="191"/>
      <c r="F101" s="191"/>
      <c r="G101" s="191"/>
      <c r="H101" s="191"/>
      <c r="I101" s="191"/>
      <c r="J101" s="192">
        <f>J166</f>
        <v>0</v>
      </c>
      <c r="K101" s="189"/>
      <c r="L101" s="19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8"/>
      <c r="C102" s="189"/>
      <c r="D102" s="190" t="s">
        <v>1656</v>
      </c>
      <c r="E102" s="191"/>
      <c r="F102" s="191"/>
      <c r="G102" s="191"/>
      <c r="H102" s="191"/>
      <c r="I102" s="191"/>
      <c r="J102" s="192">
        <f>J223</f>
        <v>0</v>
      </c>
      <c r="K102" s="189"/>
      <c r="L102" s="19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8"/>
      <c r="C103" s="189"/>
      <c r="D103" s="190" t="s">
        <v>1657</v>
      </c>
      <c r="E103" s="191"/>
      <c r="F103" s="191"/>
      <c r="G103" s="191"/>
      <c r="H103" s="191"/>
      <c r="I103" s="191"/>
      <c r="J103" s="192">
        <f>J225</f>
        <v>0</v>
      </c>
      <c r="K103" s="189"/>
      <c r="L103" s="19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8"/>
      <c r="C104" s="189"/>
      <c r="D104" s="190" t="s">
        <v>1658</v>
      </c>
      <c r="E104" s="191"/>
      <c r="F104" s="191"/>
      <c r="G104" s="191"/>
      <c r="H104" s="191"/>
      <c r="I104" s="191"/>
      <c r="J104" s="192">
        <f>J264</f>
        <v>0</v>
      </c>
      <c r="K104" s="189"/>
      <c r="L104" s="19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8"/>
      <c r="C105" s="189"/>
      <c r="D105" s="190" t="s">
        <v>1659</v>
      </c>
      <c r="E105" s="191"/>
      <c r="F105" s="191"/>
      <c r="G105" s="191"/>
      <c r="H105" s="191"/>
      <c r="I105" s="191"/>
      <c r="J105" s="192">
        <f>J268</f>
        <v>0</v>
      </c>
      <c r="K105" s="189"/>
      <c r="L105" s="19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2"/>
      <c r="C106" s="183"/>
      <c r="D106" s="184" t="s">
        <v>1660</v>
      </c>
      <c r="E106" s="185"/>
      <c r="F106" s="185"/>
      <c r="G106" s="185"/>
      <c r="H106" s="185"/>
      <c r="I106" s="185"/>
      <c r="J106" s="186">
        <f>J281</f>
        <v>0</v>
      </c>
      <c r="K106" s="183"/>
      <c r="L106" s="187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8"/>
      <c r="C107" s="189"/>
      <c r="D107" s="190" t="s">
        <v>1661</v>
      </c>
      <c r="E107" s="191"/>
      <c r="F107" s="191"/>
      <c r="G107" s="191"/>
      <c r="H107" s="191"/>
      <c r="I107" s="191"/>
      <c r="J107" s="192">
        <f>J282</f>
        <v>0</v>
      </c>
      <c r="K107" s="189"/>
      <c r="L107" s="19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9.28" customHeight="1">
      <c r="A110" s="39"/>
      <c r="B110" s="40"/>
      <c r="C110" s="181" t="s">
        <v>142</v>
      </c>
      <c r="D110" s="41"/>
      <c r="E110" s="41"/>
      <c r="F110" s="41"/>
      <c r="G110" s="41"/>
      <c r="H110" s="41"/>
      <c r="I110" s="41"/>
      <c r="J110" s="194">
        <f>ROUND(J111 + J112 + J113 + J114 + J115 + J116,2)</f>
        <v>0</v>
      </c>
      <c r="K110" s="41"/>
      <c r="L110" s="64"/>
      <c r="N110" s="195" t="s">
        <v>41</v>
      </c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8" customHeight="1">
      <c r="A111" s="39"/>
      <c r="B111" s="40"/>
      <c r="C111" s="41"/>
      <c r="D111" s="196" t="s">
        <v>143</v>
      </c>
      <c r="E111" s="197"/>
      <c r="F111" s="197"/>
      <c r="G111" s="41"/>
      <c r="H111" s="41"/>
      <c r="I111" s="41"/>
      <c r="J111" s="198">
        <v>0</v>
      </c>
      <c r="K111" s="41"/>
      <c r="L111" s="199"/>
      <c r="M111" s="200"/>
      <c r="N111" s="201" t="s">
        <v>42</v>
      </c>
      <c r="O111" s="200"/>
      <c r="P111" s="200"/>
      <c r="Q111" s="200"/>
      <c r="R111" s="200"/>
      <c r="S111" s="202"/>
      <c r="T111" s="202"/>
      <c r="U111" s="202"/>
      <c r="V111" s="202"/>
      <c r="W111" s="202"/>
      <c r="X111" s="202"/>
      <c r="Y111" s="202"/>
      <c r="Z111" s="202"/>
      <c r="AA111" s="202"/>
      <c r="AB111" s="202"/>
      <c r="AC111" s="202"/>
      <c r="AD111" s="202"/>
      <c r="AE111" s="202"/>
      <c r="AF111" s="200"/>
      <c r="AG111" s="200"/>
      <c r="AH111" s="200"/>
      <c r="AI111" s="200"/>
      <c r="AJ111" s="200"/>
      <c r="AK111" s="200"/>
      <c r="AL111" s="200"/>
      <c r="AM111" s="200"/>
      <c r="AN111" s="200"/>
      <c r="AO111" s="200"/>
      <c r="AP111" s="200"/>
      <c r="AQ111" s="200"/>
      <c r="AR111" s="200"/>
      <c r="AS111" s="200"/>
      <c r="AT111" s="200"/>
      <c r="AU111" s="200"/>
      <c r="AV111" s="200"/>
      <c r="AW111" s="200"/>
      <c r="AX111" s="200"/>
      <c r="AY111" s="203" t="s">
        <v>144</v>
      </c>
      <c r="AZ111" s="200"/>
      <c r="BA111" s="200"/>
      <c r="BB111" s="200"/>
      <c r="BC111" s="200"/>
      <c r="BD111" s="200"/>
      <c r="BE111" s="204">
        <f>IF(N111="základní",J111,0)</f>
        <v>0</v>
      </c>
      <c r="BF111" s="204">
        <f>IF(N111="snížená",J111,0)</f>
        <v>0</v>
      </c>
      <c r="BG111" s="204">
        <f>IF(N111="zákl. přenesená",J111,0)</f>
        <v>0</v>
      </c>
      <c r="BH111" s="204">
        <f>IF(N111="sníž. přenesená",J111,0)</f>
        <v>0</v>
      </c>
      <c r="BI111" s="204">
        <f>IF(N111="nulová",J111,0)</f>
        <v>0</v>
      </c>
      <c r="BJ111" s="203" t="s">
        <v>85</v>
      </c>
      <c r="BK111" s="200"/>
      <c r="BL111" s="200"/>
      <c r="BM111" s="200"/>
    </row>
    <row r="112" s="2" customFormat="1" ht="18" customHeight="1">
      <c r="A112" s="39"/>
      <c r="B112" s="40"/>
      <c r="C112" s="41"/>
      <c r="D112" s="196" t="s">
        <v>145</v>
      </c>
      <c r="E112" s="197"/>
      <c r="F112" s="197"/>
      <c r="G112" s="41"/>
      <c r="H112" s="41"/>
      <c r="I112" s="41"/>
      <c r="J112" s="198">
        <v>0</v>
      </c>
      <c r="K112" s="41"/>
      <c r="L112" s="199"/>
      <c r="M112" s="200"/>
      <c r="N112" s="201" t="s">
        <v>42</v>
      </c>
      <c r="O112" s="200"/>
      <c r="P112" s="200"/>
      <c r="Q112" s="200"/>
      <c r="R112" s="200"/>
      <c r="S112" s="202"/>
      <c r="T112" s="202"/>
      <c r="U112" s="202"/>
      <c r="V112" s="202"/>
      <c r="W112" s="202"/>
      <c r="X112" s="202"/>
      <c r="Y112" s="202"/>
      <c r="Z112" s="202"/>
      <c r="AA112" s="202"/>
      <c r="AB112" s="202"/>
      <c r="AC112" s="202"/>
      <c r="AD112" s="202"/>
      <c r="AE112" s="202"/>
      <c r="AF112" s="200"/>
      <c r="AG112" s="200"/>
      <c r="AH112" s="200"/>
      <c r="AI112" s="200"/>
      <c r="AJ112" s="200"/>
      <c r="AK112" s="200"/>
      <c r="AL112" s="200"/>
      <c r="AM112" s="200"/>
      <c r="AN112" s="200"/>
      <c r="AO112" s="200"/>
      <c r="AP112" s="200"/>
      <c r="AQ112" s="200"/>
      <c r="AR112" s="200"/>
      <c r="AS112" s="200"/>
      <c r="AT112" s="200"/>
      <c r="AU112" s="200"/>
      <c r="AV112" s="200"/>
      <c r="AW112" s="200"/>
      <c r="AX112" s="200"/>
      <c r="AY112" s="203" t="s">
        <v>144</v>
      </c>
      <c r="AZ112" s="200"/>
      <c r="BA112" s="200"/>
      <c r="BB112" s="200"/>
      <c r="BC112" s="200"/>
      <c r="BD112" s="200"/>
      <c r="BE112" s="204">
        <f>IF(N112="základní",J112,0)</f>
        <v>0</v>
      </c>
      <c r="BF112" s="204">
        <f>IF(N112="snížená",J112,0)</f>
        <v>0</v>
      </c>
      <c r="BG112" s="204">
        <f>IF(N112="zákl. přenesená",J112,0)</f>
        <v>0</v>
      </c>
      <c r="BH112" s="204">
        <f>IF(N112="sníž. přenesená",J112,0)</f>
        <v>0</v>
      </c>
      <c r="BI112" s="204">
        <f>IF(N112="nulová",J112,0)</f>
        <v>0</v>
      </c>
      <c r="BJ112" s="203" t="s">
        <v>85</v>
      </c>
      <c r="BK112" s="200"/>
      <c r="BL112" s="200"/>
      <c r="BM112" s="200"/>
    </row>
    <row r="113" s="2" customFormat="1" ht="18" customHeight="1">
      <c r="A113" s="39"/>
      <c r="B113" s="40"/>
      <c r="C113" s="41"/>
      <c r="D113" s="196" t="s">
        <v>146</v>
      </c>
      <c r="E113" s="197"/>
      <c r="F113" s="197"/>
      <c r="G113" s="41"/>
      <c r="H113" s="41"/>
      <c r="I113" s="41"/>
      <c r="J113" s="198">
        <v>0</v>
      </c>
      <c r="K113" s="41"/>
      <c r="L113" s="199"/>
      <c r="M113" s="200"/>
      <c r="N113" s="201" t="s">
        <v>42</v>
      </c>
      <c r="O113" s="200"/>
      <c r="P113" s="200"/>
      <c r="Q113" s="200"/>
      <c r="R113" s="200"/>
      <c r="S113" s="202"/>
      <c r="T113" s="202"/>
      <c r="U113" s="202"/>
      <c r="V113" s="202"/>
      <c r="W113" s="202"/>
      <c r="X113" s="202"/>
      <c r="Y113" s="202"/>
      <c r="Z113" s="202"/>
      <c r="AA113" s="202"/>
      <c r="AB113" s="202"/>
      <c r="AC113" s="202"/>
      <c r="AD113" s="202"/>
      <c r="AE113" s="202"/>
      <c r="AF113" s="200"/>
      <c r="AG113" s="200"/>
      <c r="AH113" s="200"/>
      <c r="AI113" s="200"/>
      <c r="AJ113" s="200"/>
      <c r="AK113" s="200"/>
      <c r="AL113" s="200"/>
      <c r="AM113" s="200"/>
      <c r="AN113" s="200"/>
      <c r="AO113" s="200"/>
      <c r="AP113" s="200"/>
      <c r="AQ113" s="200"/>
      <c r="AR113" s="200"/>
      <c r="AS113" s="200"/>
      <c r="AT113" s="200"/>
      <c r="AU113" s="200"/>
      <c r="AV113" s="200"/>
      <c r="AW113" s="200"/>
      <c r="AX113" s="200"/>
      <c r="AY113" s="203" t="s">
        <v>144</v>
      </c>
      <c r="AZ113" s="200"/>
      <c r="BA113" s="200"/>
      <c r="BB113" s="200"/>
      <c r="BC113" s="200"/>
      <c r="BD113" s="200"/>
      <c r="BE113" s="204">
        <f>IF(N113="základní",J113,0)</f>
        <v>0</v>
      </c>
      <c r="BF113" s="204">
        <f>IF(N113="snížená",J113,0)</f>
        <v>0</v>
      </c>
      <c r="BG113" s="204">
        <f>IF(N113="zákl. přenesená",J113,0)</f>
        <v>0</v>
      </c>
      <c r="BH113" s="204">
        <f>IF(N113="sníž. přenesená",J113,0)</f>
        <v>0</v>
      </c>
      <c r="BI113" s="204">
        <f>IF(N113="nulová",J113,0)</f>
        <v>0</v>
      </c>
      <c r="BJ113" s="203" t="s">
        <v>85</v>
      </c>
      <c r="BK113" s="200"/>
      <c r="BL113" s="200"/>
      <c r="BM113" s="200"/>
    </row>
    <row r="114" s="2" customFormat="1" ht="18" customHeight="1">
      <c r="A114" s="39"/>
      <c r="B114" s="40"/>
      <c r="C114" s="41"/>
      <c r="D114" s="196" t="s">
        <v>147</v>
      </c>
      <c r="E114" s="197"/>
      <c r="F114" s="197"/>
      <c r="G114" s="41"/>
      <c r="H114" s="41"/>
      <c r="I114" s="41"/>
      <c r="J114" s="198">
        <v>0</v>
      </c>
      <c r="K114" s="41"/>
      <c r="L114" s="199"/>
      <c r="M114" s="200"/>
      <c r="N114" s="201" t="s">
        <v>42</v>
      </c>
      <c r="O114" s="200"/>
      <c r="P114" s="200"/>
      <c r="Q114" s="200"/>
      <c r="R114" s="200"/>
      <c r="S114" s="202"/>
      <c r="T114" s="202"/>
      <c r="U114" s="202"/>
      <c r="V114" s="202"/>
      <c r="W114" s="202"/>
      <c r="X114" s="202"/>
      <c r="Y114" s="202"/>
      <c r="Z114" s="202"/>
      <c r="AA114" s="202"/>
      <c r="AB114" s="202"/>
      <c r="AC114" s="202"/>
      <c r="AD114" s="202"/>
      <c r="AE114" s="202"/>
      <c r="AF114" s="200"/>
      <c r="AG114" s="200"/>
      <c r="AH114" s="200"/>
      <c r="AI114" s="200"/>
      <c r="AJ114" s="200"/>
      <c r="AK114" s="200"/>
      <c r="AL114" s="200"/>
      <c r="AM114" s="200"/>
      <c r="AN114" s="200"/>
      <c r="AO114" s="200"/>
      <c r="AP114" s="200"/>
      <c r="AQ114" s="200"/>
      <c r="AR114" s="200"/>
      <c r="AS114" s="200"/>
      <c r="AT114" s="200"/>
      <c r="AU114" s="200"/>
      <c r="AV114" s="200"/>
      <c r="AW114" s="200"/>
      <c r="AX114" s="200"/>
      <c r="AY114" s="203" t="s">
        <v>144</v>
      </c>
      <c r="AZ114" s="200"/>
      <c r="BA114" s="200"/>
      <c r="BB114" s="200"/>
      <c r="BC114" s="200"/>
      <c r="BD114" s="200"/>
      <c r="BE114" s="204">
        <f>IF(N114="základní",J114,0)</f>
        <v>0</v>
      </c>
      <c r="BF114" s="204">
        <f>IF(N114="snížená",J114,0)</f>
        <v>0</v>
      </c>
      <c r="BG114" s="204">
        <f>IF(N114="zákl. přenesená",J114,0)</f>
        <v>0</v>
      </c>
      <c r="BH114" s="204">
        <f>IF(N114="sníž. přenesená",J114,0)</f>
        <v>0</v>
      </c>
      <c r="BI114" s="204">
        <f>IF(N114="nulová",J114,0)</f>
        <v>0</v>
      </c>
      <c r="BJ114" s="203" t="s">
        <v>85</v>
      </c>
      <c r="BK114" s="200"/>
      <c r="BL114" s="200"/>
      <c r="BM114" s="200"/>
    </row>
    <row r="115" s="2" customFormat="1" ht="18" customHeight="1">
      <c r="A115" s="39"/>
      <c r="B115" s="40"/>
      <c r="C115" s="41"/>
      <c r="D115" s="196" t="s">
        <v>148</v>
      </c>
      <c r="E115" s="197"/>
      <c r="F115" s="197"/>
      <c r="G115" s="41"/>
      <c r="H115" s="41"/>
      <c r="I115" s="41"/>
      <c r="J115" s="198">
        <v>0</v>
      </c>
      <c r="K115" s="41"/>
      <c r="L115" s="199"/>
      <c r="M115" s="200"/>
      <c r="N115" s="201" t="s">
        <v>42</v>
      </c>
      <c r="O115" s="200"/>
      <c r="P115" s="200"/>
      <c r="Q115" s="200"/>
      <c r="R115" s="200"/>
      <c r="S115" s="202"/>
      <c r="T115" s="202"/>
      <c r="U115" s="202"/>
      <c r="V115" s="202"/>
      <c r="W115" s="202"/>
      <c r="X115" s="202"/>
      <c r="Y115" s="202"/>
      <c r="Z115" s="202"/>
      <c r="AA115" s="202"/>
      <c r="AB115" s="202"/>
      <c r="AC115" s="202"/>
      <c r="AD115" s="202"/>
      <c r="AE115" s="202"/>
      <c r="AF115" s="200"/>
      <c r="AG115" s="200"/>
      <c r="AH115" s="200"/>
      <c r="AI115" s="200"/>
      <c r="AJ115" s="200"/>
      <c r="AK115" s="200"/>
      <c r="AL115" s="200"/>
      <c r="AM115" s="200"/>
      <c r="AN115" s="200"/>
      <c r="AO115" s="200"/>
      <c r="AP115" s="200"/>
      <c r="AQ115" s="200"/>
      <c r="AR115" s="200"/>
      <c r="AS115" s="200"/>
      <c r="AT115" s="200"/>
      <c r="AU115" s="200"/>
      <c r="AV115" s="200"/>
      <c r="AW115" s="200"/>
      <c r="AX115" s="200"/>
      <c r="AY115" s="203" t="s">
        <v>144</v>
      </c>
      <c r="AZ115" s="200"/>
      <c r="BA115" s="200"/>
      <c r="BB115" s="200"/>
      <c r="BC115" s="200"/>
      <c r="BD115" s="200"/>
      <c r="BE115" s="204">
        <f>IF(N115="základní",J115,0)</f>
        <v>0</v>
      </c>
      <c r="BF115" s="204">
        <f>IF(N115="snížená",J115,0)</f>
        <v>0</v>
      </c>
      <c r="BG115" s="204">
        <f>IF(N115="zákl. přenesená",J115,0)</f>
        <v>0</v>
      </c>
      <c r="BH115" s="204">
        <f>IF(N115="sníž. přenesená",J115,0)</f>
        <v>0</v>
      </c>
      <c r="BI115" s="204">
        <f>IF(N115="nulová",J115,0)</f>
        <v>0</v>
      </c>
      <c r="BJ115" s="203" t="s">
        <v>85</v>
      </c>
      <c r="BK115" s="200"/>
      <c r="BL115" s="200"/>
      <c r="BM115" s="200"/>
    </row>
    <row r="116" s="2" customFormat="1" ht="18" customHeight="1">
      <c r="A116" s="39"/>
      <c r="B116" s="40"/>
      <c r="C116" s="41"/>
      <c r="D116" s="197" t="s">
        <v>149</v>
      </c>
      <c r="E116" s="41"/>
      <c r="F116" s="41"/>
      <c r="G116" s="41"/>
      <c r="H116" s="41"/>
      <c r="I116" s="41"/>
      <c r="J116" s="198">
        <f>ROUND(J30*T116,2)</f>
        <v>0</v>
      </c>
      <c r="K116" s="41"/>
      <c r="L116" s="199"/>
      <c r="M116" s="200"/>
      <c r="N116" s="201" t="s">
        <v>42</v>
      </c>
      <c r="O116" s="200"/>
      <c r="P116" s="200"/>
      <c r="Q116" s="200"/>
      <c r="R116" s="200"/>
      <c r="S116" s="202"/>
      <c r="T116" s="202"/>
      <c r="U116" s="202"/>
      <c r="V116" s="202"/>
      <c r="W116" s="202"/>
      <c r="X116" s="202"/>
      <c r="Y116" s="202"/>
      <c r="Z116" s="202"/>
      <c r="AA116" s="202"/>
      <c r="AB116" s="202"/>
      <c r="AC116" s="202"/>
      <c r="AD116" s="202"/>
      <c r="AE116" s="202"/>
      <c r="AF116" s="200"/>
      <c r="AG116" s="200"/>
      <c r="AH116" s="200"/>
      <c r="AI116" s="200"/>
      <c r="AJ116" s="200"/>
      <c r="AK116" s="200"/>
      <c r="AL116" s="200"/>
      <c r="AM116" s="200"/>
      <c r="AN116" s="200"/>
      <c r="AO116" s="200"/>
      <c r="AP116" s="200"/>
      <c r="AQ116" s="200"/>
      <c r="AR116" s="200"/>
      <c r="AS116" s="200"/>
      <c r="AT116" s="200"/>
      <c r="AU116" s="200"/>
      <c r="AV116" s="200"/>
      <c r="AW116" s="200"/>
      <c r="AX116" s="200"/>
      <c r="AY116" s="203" t="s">
        <v>150</v>
      </c>
      <c r="AZ116" s="200"/>
      <c r="BA116" s="200"/>
      <c r="BB116" s="200"/>
      <c r="BC116" s="200"/>
      <c r="BD116" s="200"/>
      <c r="BE116" s="204">
        <f>IF(N116="základní",J116,0)</f>
        <v>0</v>
      </c>
      <c r="BF116" s="204">
        <f>IF(N116="snížená",J116,0)</f>
        <v>0</v>
      </c>
      <c r="BG116" s="204">
        <f>IF(N116="zákl. přenesená",J116,0)</f>
        <v>0</v>
      </c>
      <c r="BH116" s="204">
        <f>IF(N116="sníž. přenesená",J116,0)</f>
        <v>0</v>
      </c>
      <c r="BI116" s="204">
        <f>IF(N116="nulová",J116,0)</f>
        <v>0</v>
      </c>
      <c r="BJ116" s="203" t="s">
        <v>85</v>
      </c>
      <c r="BK116" s="200"/>
      <c r="BL116" s="200"/>
      <c r="BM116" s="200"/>
    </row>
    <row r="117" s="2" customForma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9.28" customHeight="1">
      <c r="A118" s="39"/>
      <c r="B118" s="40"/>
      <c r="C118" s="205" t="s">
        <v>151</v>
      </c>
      <c r="D118" s="179"/>
      <c r="E118" s="179"/>
      <c r="F118" s="179"/>
      <c r="G118" s="179"/>
      <c r="H118" s="179"/>
      <c r="I118" s="179"/>
      <c r="J118" s="206">
        <f>ROUND(J96+J110,2)</f>
        <v>0</v>
      </c>
      <c r="K118" s="179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67"/>
      <c r="C119" s="68"/>
      <c r="D119" s="68"/>
      <c r="E119" s="68"/>
      <c r="F119" s="68"/>
      <c r="G119" s="68"/>
      <c r="H119" s="68"/>
      <c r="I119" s="68"/>
      <c r="J119" s="68"/>
      <c r="K119" s="68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3" s="2" customFormat="1" ht="6.96" customHeight="1">
      <c r="A123" s="39"/>
      <c r="B123" s="69"/>
      <c r="C123" s="70"/>
      <c r="D123" s="70"/>
      <c r="E123" s="70"/>
      <c r="F123" s="70"/>
      <c r="G123" s="70"/>
      <c r="H123" s="70"/>
      <c r="I123" s="70"/>
      <c r="J123" s="70"/>
      <c r="K123" s="70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24.96" customHeight="1">
      <c r="A124" s="39"/>
      <c r="B124" s="40"/>
      <c r="C124" s="24" t="s">
        <v>152</v>
      </c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16</v>
      </c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6.5" customHeight="1">
      <c r="A127" s="39"/>
      <c r="B127" s="40"/>
      <c r="C127" s="41"/>
      <c r="D127" s="41"/>
      <c r="E127" s="177" t="str">
        <f>E7</f>
        <v>Nástavba budovy MŠ a SPC Demlova 28, Jihlava</v>
      </c>
      <c r="F127" s="33"/>
      <c r="G127" s="33"/>
      <c r="H127" s="33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110</v>
      </c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6.5" customHeight="1">
      <c r="A129" s="39"/>
      <c r="B129" s="40"/>
      <c r="C129" s="41"/>
      <c r="D129" s="41"/>
      <c r="E129" s="77" t="str">
        <f>E9</f>
        <v xml:space="preserve">SO 04 - Elektroinstalace - silnoproud, hromosvod </v>
      </c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2" customHeight="1">
      <c r="A131" s="39"/>
      <c r="B131" s="40"/>
      <c r="C131" s="33" t="s">
        <v>20</v>
      </c>
      <c r="D131" s="41"/>
      <c r="E131" s="41"/>
      <c r="F131" s="28" t="str">
        <f>F12</f>
        <v>k. ú. Jihlava</v>
      </c>
      <c r="G131" s="41"/>
      <c r="H131" s="41"/>
      <c r="I131" s="33" t="s">
        <v>22</v>
      </c>
      <c r="J131" s="80" t="str">
        <f>IF(J12="","",J12)</f>
        <v>2. 5. 2024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6.96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5.15" customHeight="1">
      <c r="A133" s="39"/>
      <c r="B133" s="40"/>
      <c r="C133" s="33" t="s">
        <v>24</v>
      </c>
      <c r="D133" s="41"/>
      <c r="E133" s="41"/>
      <c r="F133" s="28" t="str">
        <f>E15</f>
        <v>Statutární město Jihlava</v>
      </c>
      <c r="G133" s="41"/>
      <c r="H133" s="41"/>
      <c r="I133" s="33" t="s">
        <v>32</v>
      </c>
      <c r="J133" s="37" t="str">
        <f>E21</f>
        <v xml:space="preserve"> </v>
      </c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5.15" customHeight="1">
      <c r="A134" s="39"/>
      <c r="B134" s="40"/>
      <c r="C134" s="33" t="s">
        <v>30</v>
      </c>
      <c r="D134" s="41"/>
      <c r="E134" s="41"/>
      <c r="F134" s="28" t="str">
        <f>IF(E18="","",E18)</f>
        <v>Vyplň údaj</v>
      </c>
      <c r="G134" s="41"/>
      <c r="H134" s="41"/>
      <c r="I134" s="33" t="s">
        <v>35</v>
      </c>
      <c r="J134" s="37" t="str">
        <f>E24</f>
        <v xml:space="preserve"> </v>
      </c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0.32" customHeight="1">
      <c r="A135" s="39"/>
      <c r="B135" s="40"/>
      <c r="C135" s="41"/>
      <c r="D135" s="41"/>
      <c r="E135" s="41"/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11" customFormat="1" ht="29.28" customHeight="1">
      <c r="A136" s="207"/>
      <c r="B136" s="208"/>
      <c r="C136" s="209" t="s">
        <v>153</v>
      </c>
      <c r="D136" s="210" t="s">
        <v>62</v>
      </c>
      <c r="E136" s="210" t="s">
        <v>58</v>
      </c>
      <c r="F136" s="210" t="s">
        <v>59</v>
      </c>
      <c r="G136" s="210" t="s">
        <v>154</v>
      </c>
      <c r="H136" s="210" t="s">
        <v>155</v>
      </c>
      <c r="I136" s="210" t="s">
        <v>156</v>
      </c>
      <c r="J136" s="211" t="s">
        <v>116</v>
      </c>
      <c r="K136" s="212" t="s">
        <v>157</v>
      </c>
      <c r="L136" s="213"/>
      <c r="M136" s="101" t="s">
        <v>1</v>
      </c>
      <c r="N136" s="102" t="s">
        <v>41</v>
      </c>
      <c r="O136" s="102" t="s">
        <v>158</v>
      </c>
      <c r="P136" s="102" t="s">
        <v>159</v>
      </c>
      <c r="Q136" s="102" t="s">
        <v>160</v>
      </c>
      <c r="R136" s="102" t="s">
        <v>161</v>
      </c>
      <c r="S136" s="102" t="s">
        <v>162</v>
      </c>
      <c r="T136" s="103" t="s">
        <v>163</v>
      </c>
      <c r="U136" s="207"/>
      <c r="V136" s="207"/>
      <c r="W136" s="207"/>
      <c r="X136" s="207"/>
      <c r="Y136" s="207"/>
      <c r="Z136" s="207"/>
      <c r="AA136" s="207"/>
      <c r="AB136" s="207"/>
      <c r="AC136" s="207"/>
      <c r="AD136" s="207"/>
      <c r="AE136" s="207"/>
    </row>
    <row r="137" s="2" customFormat="1" ht="22.8" customHeight="1">
      <c r="A137" s="39"/>
      <c r="B137" s="40"/>
      <c r="C137" s="108" t="s">
        <v>164</v>
      </c>
      <c r="D137" s="41"/>
      <c r="E137" s="41"/>
      <c r="F137" s="41"/>
      <c r="G137" s="41"/>
      <c r="H137" s="41"/>
      <c r="I137" s="41"/>
      <c r="J137" s="214">
        <f>BK137</f>
        <v>0</v>
      </c>
      <c r="K137" s="41"/>
      <c r="L137" s="45"/>
      <c r="M137" s="104"/>
      <c r="N137" s="215"/>
      <c r="O137" s="105"/>
      <c r="P137" s="216">
        <f>P138+P281</f>
        <v>0</v>
      </c>
      <c r="Q137" s="105"/>
      <c r="R137" s="216">
        <f>R138+R281</f>
        <v>0</v>
      </c>
      <c r="S137" s="105"/>
      <c r="T137" s="217">
        <f>T138+T281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76</v>
      </c>
      <c r="AU137" s="18" t="s">
        <v>118</v>
      </c>
      <c r="BK137" s="218">
        <f>BK138+BK281</f>
        <v>0</v>
      </c>
    </row>
    <row r="138" s="12" customFormat="1" ht="25.92" customHeight="1">
      <c r="A138" s="12"/>
      <c r="B138" s="219"/>
      <c r="C138" s="220"/>
      <c r="D138" s="221" t="s">
        <v>76</v>
      </c>
      <c r="E138" s="222" t="s">
        <v>759</v>
      </c>
      <c r="F138" s="222" t="s">
        <v>760</v>
      </c>
      <c r="G138" s="220"/>
      <c r="H138" s="220"/>
      <c r="I138" s="223"/>
      <c r="J138" s="224">
        <f>BK138</f>
        <v>0</v>
      </c>
      <c r="K138" s="220"/>
      <c r="L138" s="225"/>
      <c r="M138" s="226"/>
      <c r="N138" s="227"/>
      <c r="O138" s="227"/>
      <c r="P138" s="228">
        <f>P139+P151+P161+P166+P223+P225+P264+P268</f>
        <v>0</v>
      </c>
      <c r="Q138" s="227"/>
      <c r="R138" s="228">
        <f>R139+R151+R161+R166+R223+R225+R264+R268</f>
        <v>0</v>
      </c>
      <c r="S138" s="227"/>
      <c r="T138" s="229">
        <f>T139+T151+T161+T166+T223+T225+T264+T268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30" t="s">
        <v>87</v>
      </c>
      <c r="AT138" s="231" t="s">
        <v>76</v>
      </c>
      <c r="AU138" s="231" t="s">
        <v>77</v>
      </c>
      <c r="AY138" s="230" t="s">
        <v>167</v>
      </c>
      <c r="BK138" s="232">
        <f>BK139+BK151+BK161+BK166+BK223+BK225+BK264+BK268</f>
        <v>0</v>
      </c>
    </row>
    <row r="139" s="12" customFormat="1" ht="22.8" customHeight="1">
      <c r="A139" s="12"/>
      <c r="B139" s="219"/>
      <c r="C139" s="220"/>
      <c r="D139" s="221" t="s">
        <v>76</v>
      </c>
      <c r="E139" s="233" t="s">
        <v>1662</v>
      </c>
      <c r="F139" s="233" t="s">
        <v>1663</v>
      </c>
      <c r="G139" s="220"/>
      <c r="H139" s="220"/>
      <c r="I139" s="223"/>
      <c r="J139" s="234">
        <f>BK139</f>
        <v>0</v>
      </c>
      <c r="K139" s="220"/>
      <c r="L139" s="225"/>
      <c r="M139" s="226"/>
      <c r="N139" s="227"/>
      <c r="O139" s="227"/>
      <c r="P139" s="228">
        <f>SUM(P140:P150)</f>
        <v>0</v>
      </c>
      <c r="Q139" s="227"/>
      <c r="R139" s="228">
        <f>SUM(R140:R150)</f>
        <v>0</v>
      </c>
      <c r="S139" s="227"/>
      <c r="T139" s="229">
        <f>SUM(T140:T150)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30" t="s">
        <v>85</v>
      </c>
      <c r="AT139" s="231" t="s">
        <v>76</v>
      </c>
      <c r="AU139" s="231" t="s">
        <v>85</v>
      </c>
      <c r="AY139" s="230" t="s">
        <v>167</v>
      </c>
      <c r="BK139" s="232">
        <f>SUM(BK140:BK150)</f>
        <v>0</v>
      </c>
    </row>
    <row r="140" s="2" customFormat="1" ht="16.5" customHeight="1">
      <c r="A140" s="39"/>
      <c r="B140" s="40"/>
      <c r="C140" s="272" t="s">
        <v>85</v>
      </c>
      <c r="D140" s="272" t="s">
        <v>211</v>
      </c>
      <c r="E140" s="273" t="s">
        <v>1664</v>
      </c>
      <c r="F140" s="274" t="s">
        <v>1665</v>
      </c>
      <c r="G140" s="275" t="s">
        <v>1666</v>
      </c>
      <c r="H140" s="276">
        <v>1</v>
      </c>
      <c r="I140" s="277"/>
      <c r="J140" s="278">
        <f>ROUND(I140*H140,2)</f>
        <v>0</v>
      </c>
      <c r="K140" s="279"/>
      <c r="L140" s="280"/>
      <c r="M140" s="281" t="s">
        <v>1</v>
      </c>
      <c r="N140" s="282" t="s">
        <v>42</v>
      </c>
      <c r="O140" s="92"/>
      <c r="P140" s="245">
        <f>O140*H140</f>
        <v>0</v>
      </c>
      <c r="Q140" s="245">
        <v>0</v>
      </c>
      <c r="R140" s="245">
        <f>Q140*H140</f>
        <v>0</v>
      </c>
      <c r="S140" s="245">
        <v>0</v>
      </c>
      <c r="T140" s="246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7" t="s">
        <v>346</v>
      </c>
      <c r="AT140" s="247" t="s">
        <v>211</v>
      </c>
      <c r="AU140" s="247" t="s">
        <v>87</v>
      </c>
      <c r="AY140" s="18" t="s">
        <v>167</v>
      </c>
      <c r="BE140" s="248">
        <f>IF(N140="základní",J140,0)</f>
        <v>0</v>
      </c>
      <c r="BF140" s="248">
        <f>IF(N140="snížená",J140,0)</f>
        <v>0</v>
      </c>
      <c r="BG140" s="248">
        <f>IF(N140="zákl. přenesená",J140,0)</f>
        <v>0</v>
      </c>
      <c r="BH140" s="248">
        <f>IF(N140="sníž. přenesená",J140,0)</f>
        <v>0</v>
      </c>
      <c r="BI140" s="248">
        <f>IF(N140="nulová",J140,0)</f>
        <v>0</v>
      </c>
      <c r="BJ140" s="18" t="s">
        <v>85</v>
      </c>
      <c r="BK140" s="248">
        <f>ROUND(I140*H140,2)</f>
        <v>0</v>
      </c>
      <c r="BL140" s="18" t="s">
        <v>251</v>
      </c>
      <c r="BM140" s="247" t="s">
        <v>87</v>
      </c>
    </row>
    <row r="141" s="2" customFormat="1" ht="16.5" customHeight="1">
      <c r="A141" s="39"/>
      <c r="B141" s="40"/>
      <c r="C141" s="272" t="s">
        <v>87</v>
      </c>
      <c r="D141" s="272" t="s">
        <v>211</v>
      </c>
      <c r="E141" s="273" t="s">
        <v>1667</v>
      </c>
      <c r="F141" s="274" t="s">
        <v>1668</v>
      </c>
      <c r="G141" s="275" t="s">
        <v>1666</v>
      </c>
      <c r="H141" s="276">
        <v>41</v>
      </c>
      <c r="I141" s="277"/>
      <c r="J141" s="278">
        <f>ROUND(I141*H141,2)</f>
        <v>0</v>
      </c>
      <c r="K141" s="279"/>
      <c r="L141" s="280"/>
      <c r="M141" s="281" t="s">
        <v>1</v>
      </c>
      <c r="N141" s="282" t="s">
        <v>42</v>
      </c>
      <c r="O141" s="92"/>
      <c r="P141" s="245">
        <f>O141*H141</f>
        <v>0</v>
      </c>
      <c r="Q141" s="245">
        <v>0</v>
      </c>
      <c r="R141" s="245">
        <f>Q141*H141</f>
        <v>0</v>
      </c>
      <c r="S141" s="245">
        <v>0</v>
      </c>
      <c r="T141" s="246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7" t="s">
        <v>346</v>
      </c>
      <c r="AT141" s="247" t="s">
        <v>211</v>
      </c>
      <c r="AU141" s="247" t="s">
        <v>87</v>
      </c>
      <c r="AY141" s="18" t="s">
        <v>167</v>
      </c>
      <c r="BE141" s="248">
        <f>IF(N141="základní",J141,0)</f>
        <v>0</v>
      </c>
      <c r="BF141" s="248">
        <f>IF(N141="snížená",J141,0)</f>
        <v>0</v>
      </c>
      <c r="BG141" s="248">
        <f>IF(N141="zákl. přenesená",J141,0)</f>
        <v>0</v>
      </c>
      <c r="BH141" s="248">
        <f>IF(N141="sníž. přenesená",J141,0)</f>
        <v>0</v>
      </c>
      <c r="BI141" s="248">
        <f>IF(N141="nulová",J141,0)</f>
        <v>0</v>
      </c>
      <c r="BJ141" s="18" t="s">
        <v>85</v>
      </c>
      <c r="BK141" s="248">
        <f>ROUND(I141*H141,2)</f>
        <v>0</v>
      </c>
      <c r="BL141" s="18" t="s">
        <v>251</v>
      </c>
      <c r="BM141" s="247" t="s">
        <v>173</v>
      </c>
    </row>
    <row r="142" s="2" customFormat="1">
      <c r="A142" s="39"/>
      <c r="B142" s="40"/>
      <c r="C142" s="41"/>
      <c r="D142" s="251" t="s">
        <v>757</v>
      </c>
      <c r="E142" s="41"/>
      <c r="F142" s="304" t="s">
        <v>1669</v>
      </c>
      <c r="G142" s="41"/>
      <c r="H142" s="41"/>
      <c r="I142" s="202"/>
      <c r="J142" s="41"/>
      <c r="K142" s="41"/>
      <c r="L142" s="45"/>
      <c r="M142" s="305"/>
      <c r="N142" s="306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757</v>
      </c>
      <c r="AU142" s="18" t="s">
        <v>87</v>
      </c>
    </row>
    <row r="143" s="2" customFormat="1" ht="16.5" customHeight="1">
      <c r="A143" s="39"/>
      <c r="B143" s="40"/>
      <c r="C143" s="272" t="s">
        <v>188</v>
      </c>
      <c r="D143" s="272" t="s">
        <v>211</v>
      </c>
      <c r="E143" s="273" t="s">
        <v>1670</v>
      </c>
      <c r="F143" s="274" t="s">
        <v>1671</v>
      </c>
      <c r="G143" s="275" t="s">
        <v>1666</v>
      </c>
      <c r="H143" s="276">
        <v>23</v>
      </c>
      <c r="I143" s="277"/>
      <c r="J143" s="278">
        <f>ROUND(I143*H143,2)</f>
        <v>0</v>
      </c>
      <c r="K143" s="279"/>
      <c r="L143" s="280"/>
      <c r="M143" s="281" t="s">
        <v>1</v>
      </c>
      <c r="N143" s="282" t="s">
        <v>42</v>
      </c>
      <c r="O143" s="92"/>
      <c r="P143" s="245">
        <f>O143*H143</f>
        <v>0</v>
      </c>
      <c r="Q143" s="245">
        <v>0</v>
      </c>
      <c r="R143" s="245">
        <f>Q143*H143</f>
        <v>0</v>
      </c>
      <c r="S143" s="245">
        <v>0</v>
      </c>
      <c r="T143" s="246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7" t="s">
        <v>346</v>
      </c>
      <c r="AT143" s="247" t="s">
        <v>211</v>
      </c>
      <c r="AU143" s="247" t="s">
        <v>87</v>
      </c>
      <c r="AY143" s="18" t="s">
        <v>167</v>
      </c>
      <c r="BE143" s="248">
        <f>IF(N143="základní",J143,0)</f>
        <v>0</v>
      </c>
      <c r="BF143" s="248">
        <f>IF(N143="snížená",J143,0)</f>
        <v>0</v>
      </c>
      <c r="BG143" s="248">
        <f>IF(N143="zákl. přenesená",J143,0)</f>
        <v>0</v>
      </c>
      <c r="BH143" s="248">
        <f>IF(N143="sníž. přenesená",J143,0)</f>
        <v>0</v>
      </c>
      <c r="BI143" s="248">
        <f>IF(N143="nulová",J143,0)</f>
        <v>0</v>
      </c>
      <c r="BJ143" s="18" t="s">
        <v>85</v>
      </c>
      <c r="BK143" s="248">
        <f>ROUND(I143*H143,2)</f>
        <v>0</v>
      </c>
      <c r="BL143" s="18" t="s">
        <v>251</v>
      </c>
      <c r="BM143" s="247" t="s">
        <v>201</v>
      </c>
    </row>
    <row r="144" s="2" customFormat="1">
      <c r="A144" s="39"/>
      <c r="B144" s="40"/>
      <c r="C144" s="41"/>
      <c r="D144" s="251" t="s">
        <v>757</v>
      </c>
      <c r="E144" s="41"/>
      <c r="F144" s="304" t="s">
        <v>1669</v>
      </c>
      <c r="G144" s="41"/>
      <c r="H144" s="41"/>
      <c r="I144" s="202"/>
      <c r="J144" s="41"/>
      <c r="K144" s="41"/>
      <c r="L144" s="45"/>
      <c r="M144" s="305"/>
      <c r="N144" s="306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757</v>
      </c>
      <c r="AU144" s="18" t="s">
        <v>87</v>
      </c>
    </row>
    <row r="145" s="2" customFormat="1" ht="16.5" customHeight="1">
      <c r="A145" s="39"/>
      <c r="B145" s="40"/>
      <c r="C145" s="272" t="s">
        <v>173</v>
      </c>
      <c r="D145" s="272" t="s">
        <v>211</v>
      </c>
      <c r="E145" s="273" t="s">
        <v>1672</v>
      </c>
      <c r="F145" s="274" t="s">
        <v>1673</v>
      </c>
      <c r="G145" s="275" t="s">
        <v>1666</v>
      </c>
      <c r="H145" s="276">
        <v>1</v>
      </c>
      <c r="I145" s="277"/>
      <c r="J145" s="278">
        <f>ROUND(I145*H145,2)</f>
        <v>0</v>
      </c>
      <c r="K145" s="279"/>
      <c r="L145" s="280"/>
      <c r="M145" s="281" t="s">
        <v>1</v>
      </c>
      <c r="N145" s="282" t="s">
        <v>42</v>
      </c>
      <c r="O145" s="92"/>
      <c r="P145" s="245">
        <f>O145*H145</f>
        <v>0</v>
      </c>
      <c r="Q145" s="245">
        <v>0</v>
      </c>
      <c r="R145" s="245">
        <f>Q145*H145</f>
        <v>0</v>
      </c>
      <c r="S145" s="245">
        <v>0</v>
      </c>
      <c r="T145" s="246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7" t="s">
        <v>346</v>
      </c>
      <c r="AT145" s="247" t="s">
        <v>211</v>
      </c>
      <c r="AU145" s="247" t="s">
        <v>87</v>
      </c>
      <c r="AY145" s="18" t="s">
        <v>167</v>
      </c>
      <c r="BE145" s="248">
        <f>IF(N145="základní",J145,0)</f>
        <v>0</v>
      </c>
      <c r="BF145" s="248">
        <f>IF(N145="snížená",J145,0)</f>
        <v>0</v>
      </c>
      <c r="BG145" s="248">
        <f>IF(N145="zákl. přenesená",J145,0)</f>
        <v>0</v>
      </c>
      <c r="BH145" s="248">
        <f>IF(N145="sníž. přenesená",J145,0)</f>
        <v>0</v>
      </c>
      <c r="BI145" s="248">
        <f>IF(N145="nulová",J145,0)</f>
        <v>0</v>
      </c>
      <c r="BJ145" s="18" t="s">
        <v>85</v>
      </c>
      <c r="BK145" s="248">
        <f>ROUND(I145*H145,2)</f>
        <v>0</v>
      </c>
      <c r="BL145" s="18" t="s">
        <v>251</v>
      </c>
      <c r="BM145" s="247" t="s">
        <v>210</v>
      </c>
    </row>
    <row r="146" s="2" customFormat="1">
      <c r="A146" s="39"/>
      <c r="B146" s="40"/>
      <c r="C146" s="41"/>
      <c r="D146" s="251" t="s">
        <v>757</v>
      </c>
      <c r="E146" s="41"/>
      <c r="F146" s="304" t="s">
        <v>1669</v>
      </c>
      <c r="G146" s="41"/>
      <c r="H146" s="41"/>
      <c r="I146" s="202"/>
      <c r="J146" s="41"/>
      <c r="K146" s="41"/>
      <c r="L146" s="45"/>
      <c r="M146" s="305"/>
      <c r="N146" s="306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757</v>
      </c>
      <c r="AU146" s="18" t="s">
        <v>87</v>
      </c>
    </row>
    <row r="147" s="2" customFormat="1" ht="16.5" customHeight="1">
      <c r="A147" s="39"/>
      <c r="B147" s="40"/>
      <c r="C147" s="272" t="s">
        <v>195</v>
      </c>
      <c r="D147" s="272" t="s">
        <v>211</v>
      </c>
      <c r="E147" s="273" t="s">
        <v>1674</v>
      </c>
      <c r="F147" s="274" t="s">
        <v>1675</v>
      </c>
      <c r="G147" s="275" t="s">
        <v>1666</v>
      </c>
      <c r="H147" s="276">
        <v>5</v>
      </c>
      <c r="I147" s="277"/>
      <c r="J147" s="278">
        <f>ROUND(I147*H147,2)</f>
        <v>0</v>
      </c>
      <c r="K147" s="279"/>
      <c r="L147" s="280"/>
      <c r="M147" s="281" t="s">
        <v>1</v>
      </c>
      <c r="N147" s="282" t="s">
        <v>42</v>
      </c>
      <c r="O147" s="92"/>
      <c r="P147" s="245">
        <f>O147*H147</f>
        <v>0</v>
      </c>
      <c r="Q147" s="245">
        <v>0</v>
      </c>
      <c r="R147" s="245">
        <f>Q147*H147</f>
        <v>0</v>
      </c>
      <c r="S147" s="245">
        <v>0</v>
      </c>
      <c r="T147" s="246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7" t="s">
        <v>346</v>
      </c>
      <c r="AT147" s="247" t="s">
        <v>211</v>
      </c>
      <c r="AU147" s="247" t="s">
        <v>87</v>
      </c>
      <c r="AY147" s="18" t="s">
        <v>167</v>
      </c>
      <c r="BE147" s="248">
        <f>IF(N147="základní",J147,0)</f>
        <v>0</v>
      </c>
      <c r="BF147" s="248">
        <f>IF(N147="snížená",J147,0)</f>
        <v>0</v>
      </c>
      <c r="BG147" s="248">
        <f>IF(N147="zákl. přenesená",J147,0)</f>
        <v>0</v>
      </c>
      <c r="BH147" s="248">
        <f>IF(N147="sníž. přenesená",J147,0)</f>
        <v>0</v>
      </c>
      <c r="BI147" s="248">
        <f>IF(N147="nulová",J147,0)</f>
        <v>0</v>
      </c>
      <c r="BJ147" s="18" t="s">
        <v>85</v>
      </c>
      <c r="BK147" s="248">
        <f>ROUND(I147*H147,2)</f>
        <v>0</v>
      </c>
      <c r="BL147" s="18" t="s">
        <v>251</v>
      </c>
      <c r="BM147" s="247" t="s">
        <v>221</v>
      </c>
    </row>
    <row r="148" s="2" customFormat="1">
      <c r="A148" s="39"/>
      <c r="B148" s="40"/>
      <c r="C148" s="41"/>
      <c r="D148" s="251" t="s">
        <v>757</v>
      </c>
      <c r="E148" s="41"/>
      <c r="F148" s="304" t="s">
        <v>1669</v>
      </c>
      <c r="G148" s="41"/>
      <c r="H148" s="41"/>
      <c r="I148" s="202"/>
      <c r="J148" s="41"/>
      <c r="K148" s="41"/>
      <c r="L148" s="45"/>
      <c r="M148" s="305"/>
      <c r="N148" s="306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757</v>
      </c>
      <c r="AU148" s="18" t="s">
        <v>87</v>
      </c>
    </row>
    <row r="149" s="2" customFormat="1" ht="16.5" customHeight="1">
      <c r="A149" s="39"/>
      <c r="B149" s="40"/>
      <c r="C149" s="272" t="s">
        <v>201</v>
      </c>
      <c r="D149" s="272" t="s">
        <v>211</v>
      </c>
      <c r="E149" s="273" t="s">
        <v>1676</v>
      </c>
      <c r="F149" s="274" t="s">
        <v>1677</v>
      </c>
      <c r="G149" s="275" t="s">
        <v>1666</v>
      </c>
      <c r="H149" s="276">
        <v>2</v>
      </c>
      <c r="I149" s="277"/>
      <c r="J149" s="278">
        <f>ROUND(I149*H149,2)</f>
        <v>0</v>
      </c>
      <c r="K149" s="279"/>
      <c r="L149" s="280"/>
      <c r="M149" s="281" t="s">
        <v>1</v>
      </c>
      <c r="N149" s="282" t="s">
        <v>42</v>
      </c>
      <c r="O149" s="92"/>
      <c r="P149" s="245">
        <f>O149*H149</f>
        <v>0</v>
      </c>
      <c r="Q149" s="245">
        <v>0</v>
      </c>
      <c r="R149" s="245">
        <f>Q149*H149</f>
        <v>0</v>
      </c>
      <c r="S149" s="245">
        <v>0</v>
      </c>
      <c r="T149" s="246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7" t="s">
        <v>346</v>
      </c>
      <c r="AT149" s="247" t="s">
        <v>211</v>
      </c>
      <c r="AU149" s="247" t="s">
        <v>87</v>
      </c>
      <c r="AY149" s="18" t="s">
        <v>167</v>
      </c>
      <c r="BE149" s="248">
        <f>IF(N149="základní",J149,0)</f>
        <v>0</v>
      </c>
      <c r="BF149" s="248">
        <f>IF(N149="snížená",J149,0)</f>
        <v>0</v>
      </c>
      <c r="BG149" s="248">
        <f>IF(N149="zákl. přenesená",J149,0)</f>
        <v>0</v>
      </c>
      <c r="BH149" s="248">
        <f>IF(N149="sníž. přenesená",J149,0)</f>
        <v>0</v>
      </c>
      <c r="BI149" s="248">
        <f>IF(N149="nulová",J149,0)</f>
        <v>0</v>
      </c>
      <c r="BJ149" s="18" t="s">
        <v>85</v>
      </c>
      <c r="BK149" s="248">
        <f>ROUND(I149*H149,2)</f>
        <v>0</v>
      </c>
      <c r="BL149" s="18" t="s">
        <v>251</v>
      </c>
      <c r="BM149" s="247" t="s">
        <v>8</v>
      </c>
    </row>
    <row r="150" s="2" customFormat="1">
      <c r="A150" s="39"/>
      <c r="B150" s="40"/>
      <c r="C150" s="41"/>
      <c r="D150" s="251" t="s">
        <v>757</v>
      </c>
      <c r="E150" s="41"/>
      <c r="F150" s="304" t="s">
        <v>1669</v>
      </c>
      <c r="G150" s="41"/>
      <c r="H150" s="41"/>
      <c r="I150" s="202"/>
      <c r="J150" s="41"/>
      <c r="K150" s="41"/>
      <c r="L150" s="45"/>
      <c r="M150" s="305"/>
      <c r="N150" s="306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757</v>
      </c>
      <c r="AU150" s="18" t="s">
        <v>87</v>
      </c>
    </row>
    <row r="151" s="12" customFormat="1" ht="22.8" customHeight="1">
      <c r="A151" s="12"/>
      <c r="B151" s="219"/>
      <c r="C151" s="220"/>
      <c r="D151" s="221" t="s">
        <v>76</v>
      </c>
      <c r="E151" s="233" t="s">
        <v>1678</v>
      </c>
      <c r="F151" s="233" t="s">
        <v>1679</v>
      </c>
      <c r="G151" s="220"/>
      <c r="H151" s="220"/>
      <c r="I151" s="223"/>
      <c r="J151" s="234">
        <f>BK151</f>
        <v>0</v>
      </c>
      <c r="K151" s="220"/>
      <c r="L151" s="225"/>
      <c r="M151" s="226"/>
      <c r="N151" s="227"/>
      <c r="O151" s="227"/>
      <c r="P151" s="228">
        <f>SUM(P152:P160)</f>
        <v>0</v>
      </c>
      <c r="Q151" s="227"/>
      <c r="R151" s="228">
        <f>SUM(R152:R160)</f>
        <v>0</v>
      </c>
      <c r="S151" s="227"/>
      <c r="T151" s="229">
        <f>SUM(T152:T160)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30" t="s">
        <v>85</v>
      </c>
      <c r="AT151" s="231" t="s">
        <v>76</v>
      </c>
      <c r="AU151" s="231" t="s">
        <v>85</v>
      </c>
      <c r="AY151" s="230" t="s">
        <v>167</v>
      </c>
      <c r="BK151" s="232">
        <f>SUM(BK152:BK160)</f>
        <v>0</v>
      </c>
    </row>
    <row r="152" s="2" customFormat="1" ht="24.15" customHeight="1">
      <c r="A152" s="39"/>
      <c r="B152" s="40"/>
      <c r="C152" s="272" t="s">
        <v>205</v>
      </c>
      <c r="D152" s="272" t="s">
        <v>211</v>
      </c>
      <c r="E152" s="273" t="s">
        <v>1680</v>
      </c>
      <c r="F152" s="274" t="s">
        <v>1681</v>
      </c>
      <c r="G152" s="275" t="s">
        <v>1666</v>
      </c>
      <c r="H152" s="276">
        <v>1</v>
      </c>
      <c r="I152" s="277"/>
      <c r="J152" s="278">
        <f>ROUND(I152*H152,2)</f>
        <v>0</v>
      </c>
      <c r="K152" s="279"/>
      <c r="L152" s="280"/>
      <c r="M152" s="281" t="s">
        <v>1</v>
      </c>
      <c r="N152" s="282" t="s">
        <v>42</v>
      </c>
      <c r="O152" s="92"/>
      <c r="P152" s="245">
        <f>O152*H152</f>
        <v>0</v>
      </c>
      <c r="Q152" s="245">
        <v>0</v>
      </c>
      <c r="R152" s="245">
        <f>Q152*H152</f>
        <v>0</v>
      </c>
      <c r="S152" s="245">
        <v>0</v>
      </c>
      <c r="T152" s="246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7" t="s">
        <v>346</v>
      </c>
      <c r="AT152" s="247" t="s">
        <v>211</v>
      </c>
      <c r="AU152" s="247" t="s">
        <v>87</v>
      </c>
      <c r="AY152" s="18" t="s">
        <v>167</v>
      </c>
      <c r="BE152" s="248">
        <f>IF(N152="základní",J152,0)</f>
        <v>0</v>
      </c>
      <c r="BF152" s="248">
        <f>IF(N152="snížená",J152,0)</f>
        <v>0</v>
      </c>
      <c r="BG152" s="248">
        <f>IF(N152="zákl. přenesená",J152,0)</f>
        <v>0</v>
      </c>
      <c r="BH152" s="248">
        <f>IF(N152="sníž. přenesená",J152,0)</f>
        <v>0</v>
      </c>
      <c r="BI152" s="248">
        <f>IF(N152="nulová",J152,0)</f>
        <v>0</v>
      </c>
      <c r="BJ152" s="18" t="s">
        <v>85</v>
      </c>
      <c r="BK152" s="248">
        <f>ROUND(I152*H152,2)</f>
        <v>0</v>
      </c>
      <c r="BL152" s="18" t="s">
        <v>251</v>
      </c>
      <c r="BM152" s="247" t="s">
        <v>241</v>
      </c>
    </row>
    <row r="153" s="2" customFormat="1" ht="16.5" customHeight="1">
      <c r="A153" s="39"/>
      <c r="B153" s="40"/>
      <c r="C153" s="272" t="s">
        <v>210</v>
      </c>
      <c r="D153" s="272" t="s">
        <v>211</v>
      </c>
      <c r="E153" s="273" t="s">
        <v>1682</v>
      </c>
      <c r="F153" s="274" t="s">
        <v>1683</v>
      </c>
      <c r="G153" s="275" t="s">
        <v>1666</v>
      </c>
      <c r="H153" s="276">
        <v>1</v>
      </c>
      <c r="I153" s="277"/>
      <c r="J153" s="278">
        <f>ROUND(I153*H153,2)</f>
        <v>0</v>
      </c>
      <c r="K153" s="279"/>
      <c r="L153" s="280"/>
      <c r="M153" s="281" t="s">
        <v>1</v>
      </c>
      <c r="N153" s="282" t="s">
        <v>42</v>
      </c>
      <c r="O153" s="92"/>
      <c r="P153" s="245">
        <f>O153*H153</f>
        <v>0</v>
      </c>
      <c r="Q153" s="245">
        <v>0</v>
      </c>
      <c r="R153" s="245">
        <f>Q153*H153</f>
        <v>0</v>
      </c>
      <c r="S153" s="245">
        <v>0</v>
      </c>
      <c r="T153" s="246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7" t="s">
        <v>346</v>
      </c>
      <c r="AT153" s="247" t="s">
        <v>211</v>
      </c>
      <c r="AU153" s="247" t="s">
        <v>87</v>
      </c>
      <c r="AY153" s="18" t="s">
        <v>167</v>
      </c>
      <c r="BE153" s="248">
        <f>IF(N153="základní",J153,0)</f>
        <v>0</v>
      </c>
      <c r="BF153" s="248">
        <f>IF(N153="snížená",J153,0)</f>
        <v>0</v>
      </c>
      <c r="BG153" s="248">
        <f>IF(N153="zákl. přenesená",J153,0)</f>
        <v>0</v>
      </c>
      <c r="BH153" s="248">
        <f>IF(N153="sníž. přenesená",J153,0)</f>
        <v>0</v>
      </c>
      <c r="BI153" s="248">
        <f>IF(N153="nulová",J153,0)</f>
        <v>0</v>
      </c>
      <c r="BJ153" s="18" t="s">
        <v>85</v>
      </c>
      <c r="BK153" s="248">
        <f>ROUND(I153*H153,2)</f>
        <v>0</v>
      </c>
      <c r="BL153" s="18" t="s">
        <v>251</v>
      </c>
      <c r="BM153" s="247" t="s">
        <v>251</v>
      </c>
    </row>
    <row r="154" s="2" customFormat="1" ht="21.75" customHeight="1">
      <c r="A154" s="39"/>
      <c r="B154" s="40"/>
      <c r="C154" s="272" t="s">
        <v>217</v>
      </c>
      <c r="D154" s="272" t="s">
        <v>211</v>
      </c>
      <c r="E154" s="273" t="s">
        <v>1684</v>
      </c>
      <c r="F154" s="274" t="s">
        <v>1685</v>
      </c>
      <c r="G154" s="275" t="s">
        <v>1666</v>
      </c>
      <c r="H154" s="276">
        <v>1</v>
      </c>
      <c r="I154" s="277"/>
      <c r="J154" s="278">
        <f>ROUND(I154*H154,2)</f>
        <v>0</v>
      </c>
      <c r="K154" s="279"/>
      <c r="L154" s="280"/>
      <c r="M154" s="281" t="s">
        <v>1</v>
      </c>
      <c r="N154" s="282" t="s">
        <v>42</v>
      </c>
      <c r="O154" s="92"/>
      <c r="P154" s="245">
        <f>O154*H154</f>
        <v>0</v>
      </c>
      <c r="Q154" s="245">
        <v>0</v>
      </c>
      <c r="R154" s="245">
        <f>Q154*H154</f>
        <v>0</v>
      </c>
      <c r="S154" s="245">
        <v>0</v>
      </c>
      <c r="T154" s="246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7" t="s">
        <v>346</v>
      </c>
      <c r="AT154" s="247" t="s">
        <v>211</v>
      </c>
      <c r="AU154" s="247" t="s">
        <v>87</v>
      </c>
      <c r="AY154" s="18" t="s">
        <v>167</v>
      </c>
      <c r="BE154" s="248">
        <f>IF(N154="základní",J154,0)</f>
        <v>0</v>
      </c>
      <c r="BF154" s="248">
        <f>IF(N154="snížená",J154,0)</f>
        <v>0</v>
      </c>
      <c r="BG154" s="248">
        <f>IF(N154="zákl. přenesená",J154,0)</f>
        <v>0</v>
      </c>
      <c r="BH154" s="248">
        <f>IF(N154="sníž. přenesená",J154,0)</f>
        <v>0</v>
      </c>
      <c r="BI154" s="248">
        <f>IF(N154="nulová",J154,0)</f>
        <v>0</v>
      </c>
      <c r="BJ154" s="18" t="s">
        <v>85</v>
      </c>
      <c r="BK154" s="248">
        <f>ROUND(I154*H154,2)</f>
        <v>0</v>
      </c>
      <c r="BL154" s="18" t="s">
        <v>251</v>
      </c>
      <c r="BM154" s="247" t="s">
        <v>264</v>
      </c>
    </row>
    <row r="155" s="2" customFormat="1" ht="16.5" customHeight="1">
      <c r="A155" s="39"/>
      <c r="B155" s="40"/>
      <c r="C155" s="272" t="s">
        <v>221</v>
      </c>
      <c r="D155" s="272" t="s">
        <v>211</v>
      </c>
      <c r="E155" s="273" t="s">
        <v>1686</v>
      </c>
      <c r="F155" s="274" t="s">
        <v>1687</v>
      </c>
      <c r="G155" s="275" t="s">
        <v>1666</v>
      </c>
      <c r="H155" s="276">
        <v>7</v>
      </c>
      <c r="I155" s="277"/>
      <c r="J155" s="278">
        <f>ROUND(I155*H155,2)</f>
        <v>0</v>
      </c>
      <c r="K155" s="279"/>
      <c r="L155" s="280"/>
      <c r="M155" s="281" t="s">
        <v>1</v>
      </c>
      <c r="N155" s="282" t="s">
        <v>42</v>
      </c>
      <c r="O155" s="92"/>
      <c r="P155" s="245">
        <f>O155*H155</f>
        <v>0</v>
      </c>
      <c r="Q155" s="245">
        <v>0</v>
      </c>
      <c r="R155" s="245">
        <f>Q155*H155</f>
        <v>0</v>
      </c>
      <c r="S155" s="245">
        <v>0</v>
      </c>
      <c r="T155" s="246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7" t="s">
        <v>346</v>
      </c>
      <c r="AT155" s="247" t="s">
        <v>211</v>
      </c>
      <c r="AU155" s="247" t="s">
        <v>87</v>
      </c>
      <c r="AY155" s="18" t="s">
        <v>167</v>
      </c>
      <c r="BE155" s="248">
        <f>IF(N155="základní",J155,0)</f>
        <v>0</v>
      </c>
      <c r="BF155" s="248">
        <f>IF(N155="snížená",J155,0)</f>
        <v>0</v>
      </c>
      <c r="BG155" s="248">
        <f>IF(N155="zákl. přenesená",J155,0)</f>
        <v>0</v>
      </c>
      <c r="BH155" s="248">
        <f>IF(N155="sníž. přenesená",J155,0)</f>
        <v>0</v>
      </c>
      <c r="BI155" s="248">
        <f>IF(N155="nulová",J155,0)</f>
        <v>0</v>
      </c>
      <c r="BJ155" s="18" t="s">
        <v>85</v>
      </c>
      <c r="BK155" s="248">
        <f>ROUND(I155*H155,2)</f>
        <v>0</v>
      </c>
      <c r="BL155" s="18" t="s">
        <v>251</v>
      </c>
      <c r="BM155" s="247" t="s">
        <v>273</v>
      </c>
    </row>
    <row r="156" s="2" customFormat="1" ht="16.5" customHeight="1">
      <c r="A156" s="39"/>
      <c r="B156" s="40"/>
      <c r="C156" s="272" t="s">
        <v>226</v>
      </c>
      <c r="D156" s="272" t="s">
        <v>211</v>
      </c>
      <c r="E156" s="273" t="s">
        <v>1688</v>
      </c>
      <c r="F156" s="274" t="s">
        <v>1689</v>
      </c>
      <c r="G156" s="275" t="s">
        <v>1666</v>
      </c>
      <c r="H156" s="276">
        <v>14</v>
      </c>
      <c r="I156" s="277"/>
      <c r="J156" s="278">
        <f>ROUND(I156*H156,2)</f>
        <v>0</v>
      </c>
      <c r="K156" s="279"/>
      <c r="L156" s="280"/>
      <c r="M156" s="281" t="s">
        <v>1</v>
      </c>
      <c r="N156" s="282" t="s">
        <v>42</v>
      </c>
      <c r="O156" s="92"/>
      <c r="P156" s="245">
        <f>O156*H156</f>
        <v>0</v>
      </c>
      <c r="Q156" s="245">
        <v>0</v>
      </c>
      <c r="R156" s="245">
        <f>Q156*H156</f>
        <v>0</v>
      </c>
      <c r="S156" s="245">
        <v>0</v>
      </c>
      <c r="T156" s="246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7" t="s">
        <v>346</v>
      </c>
      <c r="AT156" s="247" t="s">
        <v>211</v>
      </c>
      <c r="AU156" s="247" t="s">
        <v>87</v>
      </c>
      <c r="AY156" s="18" t="s">
        <v>167</v>
      </c>
      <c r="BE156" s="248">
        <f>IF(N156="základní",J156,0)</f>
        <v>0</v>
      </c>
      <c r="BF156" s="248">
        <f>IF(N156="snížená",J156,0)</f>
        <v>0</v>
      </c>
      <c r="BG156" s="248">
        <f>IF(N156="zákl. přenesená",J156,0)</f>
        <v>0</v>
      </c>
      <c r="BH156" s="248">
        <f>IF(N156="sníž. přenesená",J156,0)</f>
        <v>0</v>
      </c>
      <c r="BI156" s="248">
        <f>IF(N156="nulová",J156,0)</f>
        <v>0</v>
      </c>
      <c r="BJ156" s="18" t="s">
        <v>85</v>
      </c>
      <c r="BK156" s="248">
        <f>ROUND(I156*H156,2)</f>
        <v>0</v>
      </c>
      <c r="BL156" s="18" t="s">
        <v>251</v>
      </c>
      <c r="BM156" s="247" t="s">
        <v>282</v>
      </c>
    </row>
    <row r="157" s="2" customFormat="1" ht="16.5" customHeight="1">
      <c r="A157" s="39"/>
      <c r="B157" s="40"/>
      <c r="C157" s="272" t="s">
        <v>8</v>
      </c>
      <c r="D157" s="272" t="s">
        <v>211</v>
      </c>
      <c r="E157" s="273" t="s">
        <v>1690</v>
      </c>
      <c r="F157" s="274" t="s">
        <v>1691</v>
      </c>
      <c r="G157" s="275" t="s">
        <v>1666</v>
      </c>
      <c r="H157" s="276">
        <v>1</v>
      </c>
      <c r="I157" s="277"/>
      <c r="J157" s="278">
        <f>ROUND(I157*H157,2)</f>
        <v>0</v>
      </c>
      <c r="K157" s="279"/>
      <c r="L157" s="280"/>
      <c r="M157" s="281" t="s">
        <v>1</v>
      </c>
      <c r="N157" s="282" t="s">
        <v>42</v>
      </c>
      <c r="O157" s="92"/>
      <c r="P157" s="245">
        <f>O157*H157</f>
        <v>0</v>
      </c>
      <c r="Q157" s="245">
        <v>0</v>
      </c>
      <c r="R157" s="245">
        <f>Q157*H157</f>
        <v>0</v>
      </c>
      <c r="S157" s="245">
        <v>0</v>
      </c>
      <c r="T157" s="246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7" t="s">
        <v>346</v>
      </c>
      <c r="AT157" s="247" t="s">
        <v>211</v>
      </c>
      <c r="AU157" s="247" t="s">
        <v>87</v>
      </c>
      <c r="AY157" s="18" t="s">
        <v>167</v>
      </c>
      <c r="BE157" s="248">
        <f>IF(N157="základní",J157,0)</f>
        <v>0</v>
      </c>
      <c r="BF157" s="248">
        <f>IF(N157="snížená",J157,0)</f>
        <v>0</v>
      </c>
      <c r="BG157" s="248">
        <f>IF(N157="zákl. přenesená",J157,0)</f>
        <v>0</v>
      </c>
      <c r="BH157" s="248">
        <f>IF(N157="sníž. přenesená",J157,0)</f>
        <v>0</v>
      </c>
      <c r="BI157" s="248">
        <f>IF(N157="nulová",J157,0)</f>
        <v>0</v>
      </c>
      <c r="BJ157" s="18" t="s">
        <v>85</v>
      </c>
      <c r="BK157" s="248">
        <f>ROUND(I157*H157,2)</f>
        <v>0</v>
      </c>
      <c r="BL157" s="18" t="s">
        <v>251</v>
      </c>
      <c r="BM157" s="247" t="s">
        <v>295</v>
      </c>
    </row>
    <row r="158" s="2" customFormat="1" ht="16.5" customHeight="1">
      <c r="A158" s="39"/>
      <c r="B158" s="40"/>
      <c r="C158" s="272" t="s">
        <v>235</v>
      </c>
      <c r="D158" s="272" t="s">
        <v>211</v>
      </c>
      <c r="E158" s="273" t="s">
        <v>1692</v>
      </c>
      <c r="F158" s="274" t="s">
        <v>1693</v>
      </c>
      <c r="G158" s="275" t="s">
        <v>1694</v>
      </c>
      <c r="H158" s="276">
        <v>8.7400000000000002</v>
      </c>
      <c r="I158" s="277"/>
      <c r="J158" s="278">
        <f>ROUND(I158*H158,2)</f>
        <v>0</v>
      </c>
      <c r="K158" s="279"/>
      <c r="L158" s="280"/>
      <c r="M158" s="281" t="s">
        <v>1</v>
      </c>
      <c r="N158" s="282" t="s">
        <v>42</v>
      </c>
      <c r="O158" s="92"/>
      <c r="P158" s="245">
        <f>O158*H158</f>
        <v>0</v>
      </c>
      <c r="Q158" s="245">
        <v>0</v>
      </c>
      <c r="R158" s="245">
        <f>Q158*H158</f>
        <v>0</v>
      </c>
      <c r="S158" s="245">
        <v>0</v>
      </c>
      <c r="T158" s="246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7" t="s">
        <v>346</v>
      </c>
      <c r="AT158" s="247" t="s">
        <v>211</v>
      </c>
      <c r="AU158" s="247" t="s">
        <v>87</v>
      </c>
      <c r="AY158" s="18" t="s">
        <v>167</v>
      </c>
      <c r="BE158" s="248">
        <f>IF(N158="základní",J158,0)</f>
        <v>0</v>
      </c>
      <c r="BF158" s="248">
        <f>IF(N158="snížená",J158,0)</f>
        <v>0</v>
      </c>
      <c r="BG158" s="248">
        <f>IF(N158="zákl. přenesená",J158,0)</f>
        <v>0</v>
      </c>
      <c r="BH158" s="248">
        <f>IF(N158="sníž. přenesená",J158,0)</f>
        <v>0</v>
      </c>
      <c r="BI158" s="248">
        <f>IF(N158="nulová",J158,0)</f>
        <v>0</v>
      </c>
      <c r="BJ158" s="18" t="s">
        <v>85</v>
      </c>
      <c r="BK158" s="248">
        <f>ROUND(I158*H158,2)</f>
        <v>0</v>
      </c>
      <c r="BL158" s="18" t="s">
        <v>251</v>
      </c>
      <c r="BM158" s="247" t="s">
        <v>311</v>
      </c>
    </row>
    <row r="159" s="2" customFormat="1" ht="16.5" customHeight="1">
      <c r="A159" s="39"/>
      <c r="B159" s="40"/>
      <c r="C159" s="272" t="s">
        <v>241</v>
      </c>
      <c r="D159" s="272" t="s">
        <v>211</v>
      </c>
      <c r="E159" s="273" t="s">
        <v>1695</v>
      </c>
      <c r="F159" s="274" t="s">
        <v>1696</v>
      </c>
      <c r="G159" s="275" t="s">
        <v>249</v>
      </c>
      <c r="H159" s="276">
        <v>1</v>
      </c>
      <c r="I159" s="277"/>
      <c r="J159" s="278">
        <f>ROUND(I159*H159,2)</f>
        <v>0</v>
      </c>
      <c r="K159" s="279"/>
      <c r="L159" s="280"/>
      <c r="M159" s="281" t="s">
        <v>1</v>
      </c>
      <c r="N159" s="282" t="s">
        <v>42</v>
      </c>
      <c r="O159" s="92"/>
      <c r="P159" s="245">
        <f>O159*H159</f>
        <v>0</v>
      </c>
      <c r="Q159" s="245">
        <v>0</v>
      </c>
      <c r="R159" s="245">
        <f>Q159*H159</f>
        <v>0</v>
      </c>
      <c r="S159" s="245">
        <v>0</v>
      </c>
      <c r="T159" s="246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7" t="s">
        <v>346</v>
      </c>
      <c r="AT159" s="247" t="s">
        <v>211</v>
      </c>
      <c r="AU159" s="247" t="s">
        <v>87</v>
      </c>
      <c r="AY159" s="18" t="s">
        <v>167</v>
      </c>
      <c r="BE159" s="248">
        <f>IF(N159="základní",J159,0)</f>
        <v>0</v>
      </c>
      <c r="BF159" s="248">
        <f>IF(N159="snížená",J159,0)</f>
        <v>0</v>
      </c>
      <c r="BG159" s="248">
        <f>IF(N159="zákl. přenesená",J159,0)</f>
        <v>0</v>
      </c>
      <c r="BH159" s="248">
        <f>IF(N159="sníž. přenesená",J159,0)</f>
        <v>0</v>
      </c>
      <c r="BI159" s="248">
        <f>IF(N159="nulová",J159,0)</f>
        <v>0</v>
      </c>
      <c r="BJ159" s="18" t="s">
        <v>85</v>
      </c>
      <c r="BK159" s="248">
        <f>ROUND(I159*H159,2)</f>
        <v>0</v>
      </c>
      <c r="BL159" s="18" t="s">
        <v>251</v>
      </c>
      <c r="BM159" s="247" t="s">
        <v>326</v>
      </c>
    </row>
    <row r="160" s="2" customFormat="1" ht="16.5" customHeight="1">
      <c r="A160" s="39"/>
      <c r="B160" s="40"/>
      <c r="C160" s="272" t="s">
        <v>246</v>
      </c>
      <c r="D160" s="272" t="s">
        <v>211</v>
      </c>
      <c r="E160" s="273" t="s">
        <v>1697</v>
      </c>
      <c r="F160" s="274" t="s">
        <v>1698</v>
      </c>
      <c r="G160" s="275" t="s">
        <v>249</v>
      </c>
      <c r="H160" s="276">
        <v>1</v>
      </c>
      <c r="I160" s="277"/>
      <c r="J160" s="278">
        <f>ROUND(I160*H160,2)</f>
        <v>0</v>
      </c>
      <c r="K160" s="279"/>
      <c r="L160" s="280"/>
      <c r="M160" s="281" t="s">
        <v>1</v>
      </c>
      <c r="N160" s="282" t="s">
        <v>42</v>
      </c>
      <c r="O160" s="92"/>
      <c r="P160" s="245">
        <f>O160*H160</f>
        <v>0</v>
      </c>
      <c r="Q160" s="245">
        <v>0</v>
      </c>
      <c r="R160" s="245">
        <f>Q160*H160</f>
        <v>0</v>
      </c>
      <c r="S160" s="245">
        <v>0</v>
      </c>
      <c r="T160" s="246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7" t="s">
        <v>346</v>
      </c>
      <c r="AT160" s="247" t="s">
        <v>211</v>
      </c>
      <c r="AU160" s="247" t="s">
        <v>87</v>
      </c>
      <c r="AY160" s="18" t="s">
        <v>167</v>
      </c>
      <c r="BE160" s="248">
        <f>IF(N160="základní",J160,0)</f>
        <v>0</v>
      </c>
      <c r="BF160" s="248">
        <f>IF(N160="snížená",J160,0)</f>
        <v>0</v>
      </c>
      <c r="BG160" s="248">
        <f>IF(N160="zákl. přenesená",J160,0)</f>
        <v>0</v>
      </c>
      <c r="BH160" s="248">
        <f>IF(N160="sníž. přenesená",J160,0)</f>
        <v>0</v>
      </c>
      <c r="BI160" s="248">
        <f>IF(N160="nulová",J160,0)</f>
        <v>0</v>
      </c>
      <c r="BJ160" s="18" t="s">
        <v>85</v>
      </c>
      <c r="BK160" s="248">
        <f>ROUND(I160*H160,2)</f>
        <v>0</v>
      </c>
      <c r="BL160" s="18" t="s">
        <v>251</v>
      </c>
      <c r="BM160" s="247" t="s">
        <v>337</v>
      </c>
    </row>
    <row r="161" s="12" customFormat="1" ht="22.8" customHeight="1">
      <c r="A161" s="12"/>
      <c r="B161" s="219"/>
      <c r="C161" s="220"/>
      <c r="D161" s="221" t="s">
        <v>76</v>
      </c>
      <c r="E161" s="233" t="s">
        <v>1699</v>
      </c>
      <c r="F161" s="233" t="s">
        <v>1700</v>
      </c>
      <c r="G161" s="220"/>
      <c r="H161" s="220"/>
      <c r="I161" s="223"/>
      <c r="J161" s="234">
        <f>BK161</f>
        <v>0</v>
      </c>
      <c r="K161" s="220"/>
      <c r="L161" s="225"/>
      <c r="M161" s="226"/>
      <c r="N161" s="227"/>
      <c r="O161" s="227"/>
      <c r="P161" s="228">
        <f>SUM(P162:P165)</f>
        <v>0</v>
      </c>
      <c r="Q161" s="227"/>
      <c r="R161" s="228">
        <f>SUM(R162:R165)</f>
        <v>0</v>
      </c>
      <c r="S161" s="227"/>
      <c r="T161" s="229">
        <f>SUM(T162:T165)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30" t="s">
        <v>85</v>
      </c>
      <c r="AT161" s="231" t="s">
        <v>76</v>
      </c>
      <c r="AU161" s="231" t="s">
        <v>85</v>
      </c>
      <c r="AY161" s="230" t="s">
        <v>167</v>
      </c>
      <c r="BK161" s="232">
        <f>SUM(BK162:BK165)</f>
        <v>0</v>
      </c>
    </row>
    <row r="162" s="2" customFormat="1" ht="16.5" customHeight="1">
      <c r="A162" s="39"/>
      <c r="B162" s="40"/>
      <c r="C162" s="272" t="s">
        <v>251</v>
      </c>
      <c r="D162" s="272" t="s">
        <v>211</v>
      </c>
      <c r="E162" s="273" t="s">
        <v>1701</v>
      </c>
      <c r="F162" s="274" t="s">
        <v>1702</v>
      </c>
      <c r="G162" s="275" t="s">
        <v>1666</v>
      </c>
      <c r="H162" s="276">
        <v>1</v>
      </c>
      <c r="I162" s="277"/>
      <c r="J162" s="278">
        <f>ROUND(I162*H162,2)</f>
        <v>0</v>
      </c>
      <c r="K162" s="279"/>
      <c r="L162" s="280"/>
      <c r="M162" s="281" t="s">
        <v>1</v>
      </c>
      <c r="N162" s="282" t="s">
        <v>42</v>
      </c>
      <c r="O162" s="92"/>
      <c r="P162" s="245">
        <f>O162*H162</f>
        <v>0</v>
      </c>
      <c r="Q162" s="245">
        <v>0</v>
      </c>
      <c r="R162" s="245">
        <f>Q162*H162</f>
        <v>0</v>
      </c>
      <c r="S162" s="245">
        <v>0</v>
      </c>
      <c r="T162" s="246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7" t="s">
        <v>346</v>
      </c>
      <c r="AT162" s="247" t="s">
        <v>211</v>
      </c>
      <c r="AU162" s="247" t="s">
        <v>87</v>
      </c>
      <c r="AY162" s="18" t="s">
        <v>167</v>
      </c>
      <c r="BE162" s="248">
        <f>IF(N162="základní",J162,0)</f>
        <v>0</v>
      </c>
      <c r="BF162" s="248">
        <f>IF(N162="snížená",J162,0)</f>
        <v>0</v>
      </c>
      <c r="BG162" s="248">
        <f>IF(N162="zákl. přenesená",J162,0)</f>
        <v>0</v>
      </c>
      <c r="BH162" s="248">
        <f>IF(N162="sníž. přenesená",J162,0)</f>
        <v>0</v>
      </c>
      <c r="BI162" s="248">
        <f>IF(N162="nulová",J162,0)</f>
        <v>0</v>
      </c>
      <c r="BJ162" s="18" t="s">
        <v>85</v>
      </c>
      <c r="BK162" s="248">
        <f>ROUND(I162*H162,2)</f>
        <v>0</v>
      </c>
      <c r="BL162" s="18" t="s">
        <v>251</v>
      </c>
      <c r="BM162" s="247" t="s">
        <v>346</v>
      </c>
    </row>
    <row r="163" s="2" customFormat="1" ht="16.5" customHeight="1">
      <c r="A163" s="39"/>
      <c r="B163" s="40"/>
      <c r="C163" s="272" t="s">
        <v>259</v>
      </c>
      <c r="D163" s="272" t="s">
        <v>211</v>
      </c>
      <c r="E163" s="273" t="s">
        <v>1703</v>
      </c>
      <c r="F163" s="274" t="s">
        <v>1704</v>
      </c>
      <c r="G163" s="275" t="s">
        <v>238</v>
      </c>
      <c r="H163" s="276">
        <v>2</v>
      </c>
      <c r="I163" s="277"/>
      <c r="J163" s="278">
        <f>ROUND(I163*H163,2)</f>
        <v>0</v>
      </c>
      <c r="K163" s="279"/>
      <c r="L163" s="280"/>
      <c r="M163" s="281" t="s">
        <v>1</v>
      </c>
      <c r="N163" s="282" t="s">
        <v>42</v>
      </c>
      <c r="O163" s="92"/>
      <c r="P163" s="245">
        <f>O163*H163</f>
        <v>0</v>
      </c>
      <c r="Q163" s="245">
        <v>0</v>
      </c>
      <c r="R163" s="245">
        <f>Q163*H163</f>
        <v>0</v>
      </c>
      <c r="S163" s="245">
        <v>0</v>
      </c>
      <c r="T163" s="246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7" t="s">
        <v>346</v>
      </c>
      <c r="AT163" s="247" t="s">
        <v>211</v>
      </c>
      <c r="AU163" s="247" t="s">
        <v>87</v>
      </c>
      <c r="AY163" s="18" t="s">
        <v>167</v>
      </c>
      <c r="BE163" s="248">
        <f>IF(N163="základní",J163,0)</f>
        <v>0</v>
      </c>
      <c r="BF163" s="248">
        <f>IF(N163="snížená",J163,0)</f>
        <v>0</v>
      </c>
      <c r="BG163" s="248">
        <f>IF(N163="zákl. přenesená",J163,0)</f>
        <v>0</v>
      </c>
      <c r="BH163" s="248">
        <f>IF(N163="sníž. přenesená",J163,0)</f>
        <v>0</v>
      </c>
      <c r="BI163" s="248">
        <f>IF(N163="nulová",J163,0)</f>
        <v>0</v>
      </c>
      <c r="BJ163" s="18" t="s">
        <v>85</v>
      </c>
      <c r="BK163" s="248">
        <f>ROUND(I163*H163,2)</f>
        <v>0</v>
      </c>
      <c r="BL163" s="18" t="s">
        <v>251</v>
      </c>
      <c r="BM163" s="247" t="s">
        <v>354</v>
      </c>
    </row>
    <row r="164" s="2" customFormat="1" ht="21.75" customHeight="1">
      <c r="A164" s="39"/>
      <c r="B164" s="40"/>
      <c r="C164" s="272" t="s">
        <v>264</v>
      </c>
      <c r="D164" s="272" t="s">
        <v>211</v>
      </c>
      <c r="E164" s="273" t="s">
        <v>1705</v>
      </c>
      <c r="F164" s="274" t="s">
        <v>1706</v>
      </c>
      <c r="G164" s="275" t="s">
        <v>1666</v>
      </c>
      <c r="H164" s="276">
        <v>1</v>
      </c>
      <c r="I164" s="277"/>
      <c r="J164" s="278">
        <f>ROUND(I164*H164,2)</f>
        <v>0</v>
      </c>
      <c r="K164" s="279"/>
      <c r="L164" s="280"/>
      <c r="M164" s="281" t="s">
        <v>1</v>
      </c>
      <c r="N164" s="282" t="s">
        <v>42</v>
      </c>
      <c r="O164" s="92"/>
      <c r="P164" s="245">
        <f>O164*H164</f>
        <v>0</v>
      </c>
      <c r="Q164" s="245">
        <v>0</v>
      </c>
      <c r="R164" s="245">
        <f>Q164*H164</f>
        <v>0</v>
      </c>
      <c r="S164" s="245">
        <v>0</v>
      </c>
      <c r="T164" s="246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7" t="s">
        <v>346</v>
      </c>
      <c r="AT164" s="247" t="s">
        <v>211</v>
      </c>
      <c r="AU164" s="247" t="s">
        <v>87</v>
      </c>
      <c r="AY164" s="18" t="s">
        <v>167</v>
      </c>
      <c r="BE164" s="248">
        <f>IF(N164="základní",J164,0)</f>
        <v>0</v>
      </c>
      <c r="BF164" s="248">
        <f>IF(N164="snížená",J164,0)</f>
        <v>0</v>
      </c>
      <c r="BG164" s="248">
        <f>IF(N164="zákl. přenesená",J164,0)</f>
        <v>0</v>
      </c>
      <c r="BH164" s="248">
        <f>IF(N164="sníž. přenesená",J164,0)</f>
        <v>0</v>
      </c>
      <c r="BI164" s="248">
        <f>IF(N164="nulová",J164,0)</f>
        <v>0</v>
      </c>
      <c r="BJ164" s="18" t="s">
        <v>85</v>
      </c>
      <c r="BK164" s="248">
        <f>ROUND(I164*H164,2)</f>
        <v>0</v>
      </c>
      <c r="BL164" s="18" t="s">
        <v>251</v>
      </c>
      <c r="BM164" s="247" t="s">
        <v>363</v>
      </c>
    </row>
    <row r="165" s="2" customFormat="1" ht="16.5" customHeight="1">
      <c r="A165" s="39"/>
      <c r="B165" s="40"/>
      <c r="C165" s="272" t="s">
        <v>268</v>
      </c>
      <c r="D165" s="272" t="s">
        <v>211</v>
      </c>
      <c r="E165" s="273" t="s">
        <v>1707</v>
      </c>
      <c r="F165" s="274" t="s">
        <v>1708</v>
      </c>
      <c r="G165" s="275" t="s">
        <v>1694</v>
      </c>
      <c r="H165" s="276">
        <v>1</v>
      </c>
      <c r="I165" s="277"/>
      <c r="J165" s="278">
        <f>ROUND(I165*H165,2)</f>
        <v>0</v>
      </c>
      <c r="K165" s="279"/>
      <c r="L165" s="280"/>
      <c r="M165" s="281" t="s">
        <v>1</v>
      </c>
      <c r="N165" s="282" t="s">
        <v>42</v>
      </c>
      <c r="O165" s="92"/>
      <c r="P165" s="245">
        <f>O165*H165</f>
        <v>0</v>
      </c>
      <c r="Q165" s="245">
        <v>0</v>
      </c>
      <c r="R165" s="245">
        <f>Q165*H165</f>
        <v>0</v>
      </c>
      <c r="S165" s="245">
        <v>0</v>
      </c>
      <c r="T165" s="246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7" t="s">
        <v>346</v>
      </c>
      <c r="AT165" s="247" t="s">
        <v>211</v>
      </c>
      <c r="AU165" s="247" t="s">
        <v>87</v>
      </c>
      <c r="AY165" s="18" t="s">
        <v>167</v>
      </c>
      <c r="BE165" s="248">
        <f>IF(N165="základní",J165,0)</f>
        <v>0</v>
      </c>
      <c r="BF165" s="248">
        <f>IF(N165="snížená",J165,0)</f>
        <v>0</v>
      </c>
      <c r="BG165" s="248">
        <f>IF(N165="zákl. přenesená",J165,0)</f>
        <v>0</v>
      </c>
      <c r="BH165" s="248">
        <f>IF(N165="sníž. přenesená",J165,0)</f>
        <v>0</v>
      </c>
      <c r="BI165" s="248">
        <f>IF(N165="nulová",J165,0)</f>
        <v>0</v>
      </c>
      <c r="BJ165" s="18" t="s">
        <v>85</v>
      </c>
      <c r="BK165" s="248">
        <f>ROUND(I165*H165,2)</f>
        <v>0</v>
      </c>
      <c r="BL165" s="18" t="s">
        <v>251</v>
      </c>
      <c r="BM165" s="247" t="s">
        <v>371</v>
      </c>
    </row>
    <row r="166" s="12" customFormat="1" ht="22.8" customHeight="1">
      <c r="A166" s="12"/>
      <c r="B166" s="219"/>
      <c r="C166" s="220"/>
      <c r="D166" s="221" t="s">
        <v>76</v>
      </c>
      <c r="E166" s="233" t="s">
        <v>1709</v>
      </c>
      <c r="F166" s="233" t="s">
        <v>1710</v>
      </c>
      <c r="G166" s="220"/>
      <c r="H166" s="220"/>
      <c r="I166" s="223"/>
      <c r="J166" s="234">
        <f>BK166</f>
        <v>0</v>
      </c>
      <c r="K166" s="220"/>
      <c r="L166" s="225"/>
      <c r="M166" s="226"/>
      <c r="N166" s="227"/>
      <c r="O166" s="227"/>
      <c r="P166" s="228">
        <f>SUM(P167:P222)</f>
        <v>0</v>
      </c>
      <c r="Q166" s="227"/>
      <c r="R166" s="228">
        <f>SUM(R167:R222)</f>
        <v>0</v>
      </c>
      <c r="S166" s="227"/>
      <c r="T166" s="229">
        <f>SUM(T167:T222)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30" t="s">
        <v>85</v>
      </c>
      <c r="AT166" s="231" t="s">
        <v>76</v>
      </c>
      <c r="AU166" s="231" t="s">
        <v>85</v>
      </c>
      <c r="AY166" s="230" t="s">
        <v>167</v>
      </c>
      <c r="BK166" s="232">
        <f>SUM(BK167:BK222)</f>
        <v>0</v>
      </c>
    </row>
    <row r="167" s="2" customFormat="1" ht="21.75" customHeight="1">
      <c r="A167" s="39"/>
      <c r="B167" s="40"/>
      <c r="C167" s="272" t="s">
        <v>273</v>
      </c>
      <c r="D167" s="272" t="s">
        <v>211</v>
      </c>
      <c r="E167" s="273" t="s">
        <v>1711</v>
      </c>
      <c r="F167" s="274" t="s">
        <v>1712</v>
      </c>
      <c r="G167" s="275" t="s">
        <v>211</v>
      </c>
      <c r="H167" s="276">
        <v>26</v>
      </c>
      <c r="I167" s="277"/>
      <c r="J167" s="278">
        <f>ROUND(I167*H167,2)</f>
        <v>0</v>
      </c>
      <c r="K167" s="279"/>
      <c r="L167" s="280"/>
      <c r="M167" s="281" t="s">
        <v>1</v>
      </c>
      <c r="N167" s="282" t="s">
        <v>42</v>
      </c>
      <c r="O167" s="92"/>
      <c r="P167" s="245">
        <f>O167*H167</f>
        <v>0</v>
      </c>
      <c r="Q167" s="245">
        <v>0</v>
      </c>
      <c r="R167" s="245">
        <f>Q167*H167</f>
        <v>0</v>
      </c>
      <c r="S167" s="245">
        <v>0</v>
      </c>
      <c r="T167" s="246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7" t="s">
        <v>346</v>
      </c>
      <c r="AT167" s="247" t="s">
        <v>211</v>
      </c>
      <c r="AU167" s="247" t="s">
        <v>87</v>
      </c>
      <c r="AY167" s="18" t="s">
        <v>167</v>
      </c>
      <c r="BE167" s="248">
        <f>IF(N167="základní",J167,0)</f>
        <v>0</v>
      </c>
      <c r="BF167" s="248">
        <f>IF(N167="snížená",J167,0)</f>
        <v>0</v>
      </c>
      <c r="BG167" s="248">
        <f>IF(N167="zákl. přenesená",J167,0)</f>
        <v>0</v>
      </c>
      <c r="BH167" s="248">
        <f>IF(N167="sníž. přenesená",J167,0)</f>
        <v>0</v>
      </c>
      <c r="BI167" s="248">
        <f>IF(N167="nulová",J167,0)</f>
        <v>0</v>
      </c>
      <c r="BJ167" s="18" t="s">
        <v>85</v>
      </c>
      <c r="BK167" s="248">
        <f>ROUND(I167*H167,2)</f>
        <v>0</v>
      </c>
      <c r="BL167" s="18" t="s">
        <v>251</v>
      </c>
      <c r="BM167" s="247" t="s">
        <v>380</v>
      </c>
    </row>
    <row r="168" s="2" customFormat="1" ht="21.75" customHeight="1">
      <c r="A168" s="39"/>
      <c r="B168" s="40"/>
      <c r="C168" s="272" t="s">
        <v>7</v>
      </c>
      <c r="D168" s="272" t="s">
        <v>211</v>
      </c>
      <c r="E168" s="273" t="s">
        <v>1713</v>
      </c>
      <c r="F168" s="274" t="s">
        <v>1714</v>
      </c>
      <c r="G168" s="275" t="s">
        <v>211</v>
      </c>
      <c r="H168" s="276">
        <v>50</v>
      </c>
      <c r="I168" s="277"/>
      <c r="J168" s="278">
        <f>ROUND(I168*H168,2)</f>
        <v>0</v>
      </c>
      <c r="K168" s="279"/>
      <c r="L168" s="280"/>
      <c r="M168" s="281" t="s">
        <v>1</v>
      </c>
      <c r="N168" s="282" t="s">
        <v>42</v>
      </c>
      <c r="O168" s="92"/>
      <c r="P168" s="245">
        <f>O168*H168</f>
        <v>0</v>
      </c>
      <c r="Q168" s="245">
        <v>0</v>
      </c>
      <c r="R168" s="245">
        <f>Q168*H168</f>
        <v>0</v>
      </c>
      <c r="S168" s="245">
        <v>0</v>
      </c>
      <c r="T168" s="246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7" t="s">
        <v>346</v>
      </c>
      <c r="AT168" s="247" t="s">
        <v>211</v>
      </c>
      <c r="AU168" s="247" t="s">
        <v>87</v>
      </c>
      <c r="AY168" s="18" t="s">
        <v>167</v>
      </c>
      <c r="BE168" s="248">
        <f>IF(N168="základní",J168,0)</f>
        <v>0</v>
      </c>
      <c r="BF168" s="248">
        <f>IF(N168="snížená",J168,0)</f>
        <v>0</v>
      </c>
      <c r="BG168" s="248">
        <f>IF(N168="zákl. přenesená",J168,0)</f>
        <v>0</v>
      </c>
      <c r="BH168" s="248">
        <f>IF(N168="sníž. přenesená",J168,0)</f>
        <v>0</v>
      </c>
      <c r="BI168" s="248">
        <f>IF(N168="nulová",J168,0)</f>
        <v>0</v>
      </c>
      <c r="BJ168" s="18" t="s">
        <v>85</v>
      </c>
      <c r="BK168" s="248">
        <f>ROUND(I168*H168,2)</f>
        <v>0</v>
      </c>
      <c r="BL168" s="18" t="s">
        <v>251</v>
      </c>
      <c r="BM168" s="247" t="s">
        <v>394</v>
      </c>
    </row>
    <row r="169" s="2" customFormat="1" ht="16.5" customHeight="1">
      <c r="A169" s="39"/>
      <c r="B169" s="40"/>
      <c r="C169" s="272" t="s">
        <v>282</v>
      </c>
      <c r="D169" s="272" t="s">
        <v>211</v>
      </c>
      <c r="E169" s="273" t="s">
        <v>1715</v>
      </c>
      <c r="F169" s="274" t="s">
        <v>1716</v>
      </c>
      <c r="G169" s="275" t="s">
        <v>1717</v>
      </c>
      <c r="H169" s="276">
        <v>70</v>
      </c>
      <c r="I169" s="277"/>
      <c r="J169" s="278">
        <f>ROUND(I169*H169,2)</f>
        <v>0</v>
      </c>
      <c r="K169" s="279"/>
      <c r="L169" s="280"/>
      <c r="M169" s="281" t="s">
        <v>1</v>
      </c>
      <c r="N169" s="282" t="s">
        <v>42</v>
      </c>
      <c r="O169" s="92"/>
      <c r="P169" s="245">
        <f>O169*H169</f>
        <v>0</v>
      </c>
      <c r="Q169" s="245">
        <v>0</v>
      </c>
      <c r="R169" s="245">
        <f>Q169*H169</f>
        <v>0</v>
      </c>
      <c r="S169" s="245">
        <v>0</v>
      </c>
      <c r="T169" s="246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7" t="s">
        <v>346</v>
      </c>
      <c r="AT169" s="247" t="s">
        <v>211</v>
      </c>
      <c r="AU169" s="247" t="s">
        <v>87</v>
      </c>
      <c r="AY169" s="18" t="s">
        <v>167</v>
      </c>
      <c r="BE169" s="248">
        <f>IF(N169="základní",J169,0)</f>
        <v>0</v>
      </c>
      <c r="BF169" s="248">
        <f>IF(N169="snížená",J169,0)</f>
        <v>0</v>
      </c>
      <c r="BG169" s="248">
        <f>IF(N169="zákl. přenesená",J169,0)</f>
        <v>0</v>
      </c>
      <c r="BH169" s="248">
        <f>IF(N169="sníž. přenesená",J169,0)</f>
        <v>0</v>
      </c>
      <c r="BI169" s="248">
        <f>IF(N169="nulová",J169,0)</f>
        <v>0</v>
      </c>
      <c r="BJ169" s="18" t="s">
        <v>85</v>
      </c>
      <c r="BK169" s="248">
        <f>ROUND(I169*H169,2)</f>
        <v>0</v>
      </c>
      <c r="BL169" s="18" t="s">
        <v>251</v>
      </c>
      <c r="BM169" s="247" t="s">
        <v>405</v>
      </c>
    </row>
    <row r="170" s="2" customFormat="1" ht="24.15" customHeight="1">
      <c r="A170" s="39"/>
      <c r="B170" s="40"/>
      <c r="C170" s="272" t="s">
        <v>287</v>
      </c>
      <c r="D170" s="272" t="s">
        <v>211</v>
      </c>
      <c r="E170" s="273" t="s">
        <v>1718</v>
      </c>
      <c r="F170" s="274" t="s">
        <v>1719</v>
      </c>
      <c r="G170" s="275" t="s">
        <v>1717</v>
      </c>
      <c r="H170" s="276">
        <v>30</v>
      </c>
      <c r="I170" s="277"/>
      <c r="J170" s="278">
        <f>ROUND(I170*H170,2)</f>
        <v>0</v>
      </c>
      <c r="K170" s="279"/>
      <c r="L170" s="280"/>
      <c r="M170" s="281" t="s">
        <v>1</v>
      </c>
      <c r="N170" s="282" t="s">
        <v>42</v>
      </c>
      <c r="O170" s="92"/>
      <c r="P170" s="245">
        <f>O170*H170</f>
        <v>0</v>
      </c>
      <c r="Q170" s="245">
        <v>0</v>
      </c>
      <c r="R170" s="245">
        <f>Q170*H170</f>
        <v>0</v>
      </c>
      <c r="S170" s="245">
        <v>0</v>
      </c>
      <c r="T170" s="246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7" t="s">
        <v>346</v>
      </c>
      <c r="AT170" s="247" t="s">
        <v>211</v>
      </c>
      <c r="AU170" s="247" t="s">
        <v>87</v>
      </c>
      <c r="AY170" s="18" t="s">
        <v>167</v>
      </c>
      <c r="BE170" s="248">
        <f>IF(N170="základní",J170,0)</f>
        <v>0</v>
      </c>
      <c r="BF170" s="248">
        <f>IF(N170="snížená",J170,0)</f>
        <v>0</v>
      </c>
      <c r="BG170" s="248">
        <f>IF(N170="zákl. přenesená",J170,0)</f>
        <v>0</v>
      </c>
      <c r="BH170" s="248">
        <f>IF(N170="sníž. přenesená",J170,0)</f>
        <v>0</v>
      </c>
      <c r="BI170" s="248">
        <f>IF(N170="nulová",J170,0)</f>
        <v>0</v>
      </c>
      <c r="BJ170" s="18" t="s">
        <v>85</v>
      </c>
      <c r="BK170" s="248">
        <f>ROUND(I170*H170,2)</f>
        <v>0</v>
      </c>
      <c r="BL170" s="18" t="s">
        <v>251</v>
      </c>
      <c r="BM170" s="247" t="s">
        <v>415</v>
      </c>
    </row>
    <row r="171" s="2" customFormat="1" ht="24.15" customHeight="1">
      <c r="A171" s="39"/>
      <c r="B171" s="40"/>
      <c r="C171" s="272" t="s">
        <v>295</v>
      </c>
      <c r="D171" s="272" t="s">
        <v>211</v>
      </c>
      <c r="E171" s="273" t="s">
        <v>1720</v>
      </c>
      <c r="F171" s="274" t="s">
        <v>1721</v>
      </c>
      <c r="G171" s="275" t="s">
        <v>1717</v>
      </c>
      <c r="H171" s="276">
        <v>55</v>
      </c>
      <c r="I171" s="277"/>
      <c r="J171" s="278">
        <f>ROUND(I171*H171,2)</f>
        <v>0</v>
      </c>
      <c r="K171" s="279"/>
      <c r="L171" s="280"/>
      <c r="M171" s="281" t="s">
        <v>1</v>
      </c>
      <c r="N171" s="282" t="s">
        <v>42</v>
      </c>
      <c r="O171" s="92"/>
      <c r="P171" s="245">
        <f>O171*H171</f>
        <v>0</v>
      </c>
      <c r="Q171" s="245">
        <v>0</v>
      </c>
      <c r="R171" s="245">
        <f>Q171*H171</f>
        <v>0</v>
      </c>
      <c r="S171" s="245">
        <v>0</v>
      </c>
      <c r="T171" s="246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7" t="s">
        <v>346</v>
      </c>
      <c r="AT171" s="247" t="s">
        <v>211</v>
      </c>
      <c r="AU171" s="247" t="s">
        <v>87</v>
      </c>
      <c r="AY171" s="18" t="s">
        <v>167</v>
      </c>
      <c r="BE171" s="248">
        <f>IF(N171="základní",J171,0)</f>
        <v>0</v>
      </c>
      <c r="BF171" s="248">
        <f>IF(N171="snížená",J171,0)</f>
        <v>0</v>
      </c>
      <c r="BG171" s="248">
        <f>IF(N171="zákl. přenesená",J171,0)</f>
        <v>0</v>
      </c>
      <c r="BH171" s="248">
        <f>IF(N171="sníž. přenesená",J171,0)</f>
        <v>0</v>
      </c>
      <c r="BI171" s="248">
        <f>IF(N171="nulová",J171,0)</f>
        <v>0</v>
      </c>
      <c r="BJ171" s="18" t="s">
        <v>85</v>
      </c>
      <c r="BK171" s="248">
        <f>ROUND(I171*H171,2)</f>
        <v>0</v>
      </c>
      <c r="BL171" s="18" t="s">
        <v>251</v>
      </c>
      <c r="BM171" s="247" t="s">
        <v>427</v>
      </c>
    </row>
    <row r="172" s="2" customFormat="1" ht="16.5" customHeight="1">
      <c r="A172" s="39"/>
      <c r="B172" s="40"/>
      <c r="C172" s="272" t="s">
        <v>303</v>
      </c>
      <c r="D172" s="272" t="s">
        <v>211</v>
      </c>
      <c r="E172" s="273" t="s">
        <v>1722</v>
      </c>
      <c r="F172" s="274" t="s">
        <v>1723</v>
      </c>
      <c r="G172" s="275" t="s">
        <v>1666</v>
      </c>
      <c r="H172" s="276">
        <v>180</v>
      </c>
      <c r="I172" s="277"/>
      <c r="J172" s="278">
        <f>ROUND(I172*H172,2)</f>
        <v>0</v>
      </c>
      <c r="K172" s="279"/>
      <c r="L172" s="280"/>
      <c r="M172" s="281" t="s">
        <v>1</v>
      </c>
      <c r="N172" s="282" t="s">
        <v>42</v>
      </c>
      <c r="O172" s="92"/>
      <c r="P172" s="245">
        <f>O172*H172</f>
        <v>0</v>
      </c>
      <c r="Q172" s="245">
        <v>0</v>
      </c>
      <c r="R172" s="245">
        <f>Q172*H172</f>
        <v>0</v>
      </c>
      <c r="S172" s="245">
        <v>0</v>
      </c>
      <c r="T172" s="246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7" t="s">
        <v>346</v>
      </c>
      <c r="AT172" s="247" t="s">
        <v>211</v>
      </c>
      <c r="AU172" s="247" t="s">
        <v>87</v>
      </c>
      <c r="AY172" s="18" t="s">
        <v>167</v>
      </c>
      <c r="BE172" s="248">
        <f>IF(N172="základní",J172,0)</f>
        <v>0</v>
      </c>
      <c r="BF172" s="248">
        <f>IF(N172="snížená",J172,0)</f>
        <v>0</v>
      </c>
      <c r="BG172" s="248">
        <f>IF(N172="zákl. přenesená",J172,0)</f>
        <v>0</v>
      </c>
      <c r="BH172" s="248">
        <f>IF(N172="sníž. přenesená",J172,0)</f>
        <v>0</v>
      </c>
      <c r="BI172" s="248">
        <f>IF(N172="nulová",J172,0)</f>
        <v>0</v>
      </c>
      <c r="BJ172" s="18" t="s">
        <v>85</v>
      </c>
      <c r="BK172" s="248">
        <f>ROUND(I172*H172,2)</f>
        <v>0</v>
      </c>
      <c r="BL172" s="18" t="s">
        <v>251</v>
      </c>
      <c r="BM172" s="247" t="s">
        <v>437</v>
      </c>
    </row>
    <row r="173" s="2" customFormat="1" ht="16.5" customHeight="1">
      <c r="A173" s="39"/>
      <c r="B173" s="40"/>
      <c r="C173" s="272" t="s">
        <v>311</v>
      </c>
      <c r="D173" s="272" t="s">
        <v>211</v>
      </c>
      <c r="E173" s="273" t="s">
        <v>1724</v>
      </c>
      <c r="F173" s="274" t="s">
        <v>1725</v>
      </c>
      <c r="G173" s="275" t="s">
        <v>238</v>
      </c>
      <c r="H173" s="276">
        <v>16</v>
      </c>
      <c r="I173" s="277"/>
      <c r="J173" s="278">
        <f>ROUND(I173*H173,2)</f>
        <v>0</v>
      </c>
      <c r="K173" s="279"/>
      <c r="L173" s="280"/>
      <c r="M173" s="281" t="s">
        <v>1</v>
      </c>
      <c r="N173" s="282" t="s">
        <v>42</v>
      </c>
      <c r="O173" s="92"/>
      <c r="P173" s="245">
        <f>O173*H173</f>
        <v>0</v>
      </c>
      <c r="Q173" s="245">
        <v>0</v>
      </c>
      <c r="R173" s="245">
        <f>Q173*H173</f>
        <v>0</v>
      </c>
      <c r="S173" s="245">
        <v>0</v>
      </c>
      <c r="T173" s="246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7" t="s">
        <v>346</v>
      </c>
      <c r="AT173" s="247" t="s">
        <v>211</v>
      </c>
      <c r="AU173" s="247" t="s">
        <v>87</v>
      </c>
      <c r="AY173" s="18" t="s">
        <v>167</v>
      </c>
      <c r="BE173" s="248">
        <f>IF(N173="základní",J173,0)</f>
        <v>0</v>
      </c>
      <c r="BF173" s="248">
        <f>IF(N173="snížená",J173,0)</f>
        <v>0</v>
      </c>
      <c r="BG173" s="248">
        <f>IF(N173="zákl. přenesená",J173,0)</f>
        <v>0</v>
      </c>
      <c r="BH173" s="248">
        <f>IF(N173="sníž. přenesená",J173,0)</f>
        <v>0</v>
      </c>
      <c r="BI173" s="248">
        <f>IF(N173="nulová",J173,0)</f>
        <v>0</v>
      </c>
      <c r="BJ173" s="18" t="s">
        <v>85</v>
      </c>
      <c r="BK173" s="248">
        <f>ROUND(I173*H173,2)</f>
        <v>0</v>
      </c>
      <c r="BL173" s="18" t="s">
        <v>251</v>
      </c>
      <c r="BM173" s="247" t="s">
        <v>447</v>
      </c>
    </row>
    <row r="174" s="2" customFormat="1" ht="16.5" customHeight="1">
      <c r="A174" s="39"/>
      <c r="B174" s="40"/>
      <c r="C174" s="272" t="s">
        <v>316</v>
      </c>
      <c r="D174" s="272" t="s">
        <v>211</v>
      </c>
      <c r="E174" s="273" t="s">
        <v>1726</v>
      </c>
      <c r="F174" s="274" t="s">
        <v>1727</v>
      </c>
      <c r="G174" s="275" t="s">
        <v>238</v>
      </c>
      <c r="H174" s="276">
        <v>10</v>
      </c>
      <c r="I174" s="277"/>
      <c r="J174" s="278">
        <f>ROUND(I174*H174,2)</f>
        <v>0</v>
      </c>
      <c r="K174" s="279"/>
      <c r="L174" s="280"/>
      <c r="M174" s="281" t="s">
        <v>1</v>
      </c>
      <c r="N174" s="282" t="s">
        <v>42</v>
      </c>
      <c r="O174" s="92"/>
      <c r="P174" s="245">
        <f>O174*H174</f>
        <v>0</v>
      </c>
      <c r="Q174" s="245">
        <v>0</v>
      </c>
      <c r="R174" s="245">
        <f>Q174*H174</f>
        <v>0</v>
      </c>
      <c r="S174" s="245">
        <v>0</v>
      </c>
      <c r="T174" s="246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7" t="s">
        <v>346</v>
      </c>
      <c r="AT174" s="247" t="s">
        <v>211</v>
      </c>
      <c r="AU174" s="247" t="s">
        <v>87</v>
      </c>
      <c r="AY174" s="18" t="s">
        <v>167</v>
      </c>
      <c r="BE174" s="248">
        <f>IF(N174="základní",J174,0)</f>
        <v>0</v>
      </c>
      <c r="BF174" s="248">
        <f>IF(N174="snížená",J174,0)</f>
        <v>0</v>
      </c>
      <c r="BG174" s="248">
        <f>IF(N174="zákl. přenesená",J174,0)</f>
        <v>0</v>
      </c>
      <c r="BH174" s="248">
        <f>IF(N174="sníž. přenesená",J174,0)</f>
        <v>0</v>
      </c>
      <c r="BI174" s="248">
        <f>IF(N174="nulová",J174,0)</f>
        <v>0</v>
      </c>
      <c r="BJ174" s="18" t="s">
        <v>85</v>
      </c>
      <c r="BK174" s="248">
        <f>ROUND(I174*H174,2)</f>
        <v>0</v>
      </c>
      <c r="BL174" s="18" t="s">
        <v>251</v>
      </c>
      <c r="BM174" s="247" t="s">
        <v>457</v>
      </c>
    </row>
    <row r="175" s="2" customFormat="1" ht="16.5" customHeight="1">
      <c r="A175" s="39"/>
      <c r="B175" s="40"/>
      <c r="C175" s="272" t="s">
        <v>326</v>
      </c>
      <c r="D175" s="272" t="s">
        <v>211</v>
      </c>
      <c r="E175" s="273" t="s">
        <v>1728</v>
      </c>
      <c r="F175" s="274" t="s">
        <v>1729</v>
      </c>
      <c r="G175" s="275" t="s">
        <v>238</v>
      </c>
      <c r="H175" s="276">
        <v>285</v>
      </c>
      <c r="I175" s="277"/>
      <c r="J175" s="278">
        <f>ROUND(I175*H175,2)</f>
        <v>0</v>
      </c>
      <c r="K175" s="279"/>
      <c r="L175" s="280"/>
      <c r="M175" s="281" t="s">
        <v>1</v>
      </c>
      <c r="N175" s="282" t="s">
        <v>42</v>
      </c>
      <c r="O175" s="92"/>
      <c r="P175" s="245">
        <f>O175*H175</f>
        <v>0</v>
      </c>
      <c r="Q175" s="245">
        <v>0</v>
      </c>
      <c r="R175" s="245">
        <f>Q175*H175</f>
        <v>0</v>
      </c>
      <c r="S175" s="245">
        <v>0</v>
      </c>
      <c r="T175" s="246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7" t="s">
        <v>346</v>
      </c>
      <c r="AT175" s="247" t="s">
        <v>211</v>
      </c>
      <c r="AU175" s="247" t="s">
        <v>87</v>
      </c>
      <c r="AY175" s="18" t="s">
        <v>167</v>
      </c>
      <c r="BE175" s="248">
        <f>IF(N175="základní",J175,0)</f>
        <v>0</v>
      </c>
      <c r="BF175" s="248">
        <f>IF(N175="snížená",J175,0)</f>
        <v>0</v>
      </c>
      <c r="BG175" s="248">
        <f>IF(N175="zákl. přenesená",J175,0)</f>
        <v>0</v>
      </c>
      <c r="BH175" s="248">
        <f>IF(N175="sníž. přenesená",J175,0)</f>
        <v>0</v>
      </c>
      <c r="BI175" s="248">
        <f>IF(N175="nulová",J175,0)</f>
        <v>0</v>
      </c>
      <c r="BJ175" s="18" t="s">
        <v>85</v>
      </c>
      <c r="BK175" s="248">
        <f>ROUND(I175*H175,2)</f>
        <v>0</v>
      </c>
      <c r="BL175" s="18" t="s">
        <v>251</v>
      </c>
      <c r="BM175" s="247" t="s">
        <v>477</v>
      </c>
    </row>
    <row r="176" s="2" customFormat="1" ht="16.5" customHeight="1">
      <c r="A176" s="39"/>
      <c r="B176" s="40"/>
      <c r="C176" s="272" t="s">
        <v>331</v>
      </c>
      <c r="D176" s="272" t="s">
        <v>211</v>
      </c>
      <c r="E176" s="273" t="s">
        <v>1730</v>
      </c>
      <c r="F176" s="274" t="s">
        <v>1731</v>
      </c>
      <c r="G176" s="275" t="s">
        <v>1666</v>
      </c>
      <c r="H176" s="276">
        <v>62</v>
      </c>
      <c r="I176" s="277"/>
      <c r="J176" s="278">
        <f>ROUND(I176*H176,2)</f>
        <v>0</v>
      </c>
      <c r="K176" s="279"/>
      <c r="L176" s="280"/>
      <c r="M176" s="281" t="s">
        <v>1</v>
      </c>
      <c r="N176" s="282" t="s">
        <v>42</v>
      </c>
      <c r="O176" s="92"/>
      <c r="P176" s="245">
        <f>O176*H176</f>
        <v>0</v>
      </c>
      <c r="Q176" s="245">
        <v>0</v>
      </c>
      <c r="R176" s="245">
        <f>Q176*H176</f>
        <v>0</v>
      </c>
      <c r="S176" s="245">
        <v>0</v>
      </c>
      <c r="T176" s="246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7" t="s">
        <v>346</v>
      </c>
      <c r="AT176" s="247" t="s">
        <v>211</v>
      </c>
      <c r="AU176" s="247" t="s">
        <v>87</v>
      </c>
      <c r="AY176" s="18" t="s">
        <v>167</v>
      </c>
      <c r="BE176" s="248">
        <f>IF(N176="základní",J176,0)</f>
        <v>0</v>
      </c>
      <c r="BF176" s="248">
        <f>IF(N176="snížená",J176,0)</f>
        <v>0</v>
      </c>
      <c r="BG176" s="248">
        <f>IF(N176="zákl. přenesená",J176,0)</f>
        <v>0</v>
      </c>
      <c r="BH176" s="248">
        <f>IF(N176="sníž. přenesená",J176,0)</f>
        <v>0</v>
      </c>
      <c r="BI176" s="248">
        <f>IF(N176="nulová",J176,0)</f>
        <v>0</v>
      </c>
      <c r="BJ176" s="18" t="s">
        <v>85</v>
      </c>
      <c r="BK176" s="248">
        <f>ROUND(I176*H176,2)</f>
        <v>0</v>
      </c>
      <c r="BL176" s="18" t="s">
        <v>251</v>
      </c>
      <c r="BM176" s="247" t="s">
        <v>486</v>
      </c>
    </row>
    <row r="177" s="2" customFormat="1" ht="16.5" customHeight="1">
      <c r="A177" s="39"/>
      <c r="B177" s="40"/>
      <c r="C177" s="272" t="s">
        <v>337</v>
      </c>
      <c r="D177" s="272" t="s">
        <v>211</v>
      </c>
      <c r="E177" s="273" t="s">
        <v>1732</v>
      </c>
      <c r="F177" s="274" t="s">
        <v>1733</v>
      </c>
      <c r="G177" s="275" t="s">
        <v>1666</v>
      </c>
      <c r="H177" s="276">
        <v>25</v>
      </c>
      <c r="I177" s="277"/>
      <c r="J177" s="278">
        <f>ROUND(I177*H177,2)</f>
        <v>0</v>
      </c>
      <c r="K177" s="279"/>
      <c r="L177" s="280"/>
      <c r="M177" s="281" t="s">
        <v>1</v>
      </c>
      <c r="N177" s="282" t="s">
        <v>42</v>
      </c>
      <c r="O177" s="92"/>
      <c r="P177" s="245">
        <f>O177*H177</f>
        <v>0</v>
      </c>
      <c r="Q177" s="245">
        <v>0</v>
      </c>
      <c r="R177" s="245">
        <f>Q177*H177</f>
        <v>0</v>
      </c>
      <c r="S177" s="245">
        <v>0</v>
      </c>
      <c r="T177" s="246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7" t="s">
        <v>346</v>
      </c>
      <c r="AT177" s="247" t="s">
        <v>211</v>
      </c>
      <c r="AU177" s="247" t="s">
        <v>87</v>
      </c>
      <c r="AY177" s="18" t="s">
        <v>167</v>
      </c>
      <c r="BE177" s="248">
        <f>IF(N177="základní",J177,0)</f>
        <v>0</v>
      </c>
      <c r="BF177" s="248">
        <f>IF(N177="snížená",J177,0)</f>
        <v>0</v>
      </c>
      <c r="BG177" s="248">
        <f>IF(N177="zákl. přenesená",J177,0)</f>
        <v>0</v>
      </c>
      <c r="BH177" s="248">
        <f>IF(N177="sníž. přenesená",J177,0)</f>
        <v>0</v>
      </c>
      <c r="BI177" s="248">
        <f>IF(N177="nulová",J177,0)</f>
        <v>0</v>
      </c>
      <c r="BJ177" s="18" t="s">
        <v>85</v>
      </c>
      <c r="BK177" s="248">
        <f>ROUND(I177*H177,2)</f>
        <v>0</v>
      </c>
      <c r="BL177" s="18" t="s">
        <v>251</v>
      </c>
      <c r="BM177" s="247" t="s">
        <v>497</v>
      </c>
    </row>
    <row r="178" s="2" customFormat="1" ht="16.5" customHeight="1">
      <c r="A178" s="39"/>
      <c r="B178" s="40"/>
      <c r="C178" s="272" t="s">
        <v>342</v>
      </c>
      <c r="D178" s="272" t="s">
        <v>211</v>
      </c>
      <c r="E178" s="273" t="s">
        <v>1734</v>
      </c>
      <c r="F178" s="274" t="s">
        <v>1735</v>
      </c>
      <c r="G178" s="275" t="s">
        <v>1666</v>
      </c>
      <c r="H178" s="276">
        <v>25</v>
      </c>
      <c r="I178" s="277"/>
      <c r="J178" s="278">
        <f>ROUND(I178*H178,2)</f>
        <v>0</v>
      </c>
      <c r="K178" s="279"/>
      <c r="L178" s="280"/>
      <c r="M178" s="281" t="s">
        <v>1</v>
      </c>
      <c r="N178" s="282" t="s">
        <v>42</v>
      </c>
      <c r="O178" s="92"/>
      <c r="P178" s="245">
        <f>O178*H178</f>
        <v>0</v>
      </c>
      <c r="Q178" s="245">
        <v>0</v>
      </c>
      <c r="R178" s="245">
        <f>Q178*H178</f>
        <v>0</v>
      </c>
      <c r="S178" s="245">
        <v>0</v>
      </c>
      <c r="T178" s="246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7" t="s">
        <v>346</v>
      </c>
      <c r="AT178" s="247" t="s">
        <v>211</v>
      </c>
      <c r="AU178" s="247" t="s">
        <v>87</v>
      </c>
      <c r="AY178" s="18" t="s">
        <v>167</v>
      </c>
      <c r="BE178" s="248">
        <f>IF(N178="základní",J178,0)</f>
        <v>0</v>
      </c>
      <c r="BF178" s="248">
        <f>IF(N178="snížená",J178,0)</f>
        <v>0</v>
      </c>
      <c r="BG178" s="248">
        <f>IF(N178="zákl. přenesená",J178,0)</f>
        <v>0</v>
      </c>
      <c r="BH178" s="248">
        <f>IF(N178="sníž. přenesená",J178,0)</f>
        <v>0</v>
      </c>
      <c r="BI178" s="248">
        <f>IF(N178="nulová",J178,0)</f>
        <v>0</v>
      </c>
      <c r="BJ178" s="18" t="s">
        <v>85</v>
      </c>
      <c r="BK178" s="248">
        <f>ROUND(I178*H178,2)</f>
        <v>0</v>
      </c>
      <c r="BL178" s="18" t="s">
        <v>251</v>
      </c>
      <c r="BM178" s="247" t="s">
        <v>506</v>
      </c>
    </row>
    <row r="179" s="2" customFormat="1" ht="16.5" customHeight="1">
      <c r="A179" s="39"/>
      <c r="B179" s="40"/>
      <c r="C179" s="272" t="s">
        <v>346</v>
      </c>
      <c r="D179" s="272" t="s">
        <v>211</v>
      </c>
      <c r="E179" s="273" t="s">
        <v>1736</v>
      </c>
      <c r="F179" s="274" t="s">
        <v>1737</v>
      </c>
      <c r="G179" s="275" t="s">
        <v>1666</v>
      </c>
      <c r="H179" s="276">
        <v>37</v>
      </c>
      <c r="I179" s="277"/>
      <c r="J179" s="278">
        <f>ROUND(I179*H179,2)</f>
        <v>0</v>
      </c>
      <c r="K179" s="279"/>
      <c r="L179" s="280"/>
      <c r="M179" s="281" t="s">
        <v>1</v>
      </c>
      <c r="N179" s="282" t="s">
        <v>42</v>
      </c>
      <c r="O179" s="92"/>
      <c r="P179" s="245">
        <f>O179*H179</f>
        <v>0</v>
      </c>
      <c r="Q179" s="245">
        <v>0</v>
      </c>
      <c r="R179" s="245">
        <f>Q179*H179</f>
        <v>0</v>
      </c>
      <c r="S179" s="245">
        <v>0</v>
      </c>
      <c r="T179" s="246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7" t="s">
        <v>346</v>
      </c>
      <c r="AT179" s="247" t="s">
        <v>211</v>
      </c>
      <c r="AU179" s="247" t="s">
        <v>87</v>
      </c>
      <c r="AY179" s="18" t="s">
        <v>167</v>
      </c>
      <c r="BE179" s="248">
        <f>IF(N179="základní",J179,0)</f>
        <v>0</v>
      </c>
      <c r="BF179" s="248">
        <f>IF(N179="snížená",J179,0)</f>
        <v>0</v>
      </c>
      <c r="BG179" s="248">
        <f>IF(N179="zákl. přenesená",J179,0)</f>
        <v>0</v>
      </c>
      <c r="BH179" s="248">
        <f>IF(N179="sníž. přenesená",J179,0)</f>
        <v>0</v>
      </c>
      <c r="BI179" s="248">
        <f>IF(N179="nulová",J179,0)</f>
        <v>0</v>
      </c>
      <c r="BJ179" s="18" t="s">
        <v>85</v>
      </c>
      <c r="BK179" s="248">
        <f>ROUND(I179*H179,2)</f>
        <v>0</v>
      </c>
      <c r="BL179" s="18" t="s">
        <v>251</v>
      </c>
      <c r="BM179" s="247" t="s">
        <v>515</v>
      </c>
    </row>
    <row r="180" s="2" customFormat="1" ht="16.5" customHeight="1">
      <c r="A180" s="39"/>
      <c r="B180" s="40"/>
      <c r="C180" s="272" t="s">
        <v>350</v>
      </c>
      <c r="D180" s="272" t="s">
        <v>211</v>
      </c>
      <c r="E180" s="273" t="s">
        <v>1738</v>
      </c>
      <c r="F180" s="274" t="s">
        <v>1739</v>
      </c>
      <c r="G180" s="275" t="s">
        <v>238</v>
      </c>
      <c r="H180" s="276">
        <v>385</v>
      </c>
      <c r="I180" s="277"/>
      <c r="J180" s="278">
        <f>ROUND(I180*H180,2)</f>
        <v>0</v>
      </c>
      <c r="K180" s="279"/>
      <c r="L180" s="280"/>
      <c r="M180" s="281" t="s">
        <v>1</v>
      </c>
      <c r="N180" s="282" t="s">
        <v>42</v>
      </c>
      <c r="O180" s="92"/>
      <c r="P180" s="245">
        <f>O180*H180</f>
        <v>0</v>
      </c>
      <c r="Q180" s="245">
        <v>0</v>
      </c>
      <c r="R180" s="245">
        <f>Q180*H180</f>
        <v>0</v>
      </c>
      <c r="S180" s="245">
        <v>0</v>
      </c>
      <c r="T180" s="246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7" t="s">
        <v>346</v>
      </c>
      <c r="AT180" s="247" t="s">
        <v>211</v>
      </c>
      <c r="AU180" s="247" t="s">
        <v>87</v>
      </c>
      <c r="AY180" s="18" t="s">
        <v>167</v>
      </c>
      <c r="BE180" s="248">
        <f>IF(N180="základní",J180,0)</f>
        <v>0</v>
      </c>
      <c r="BF180" s="248">
        <f>IF(N180="snížená",J180,0)</f>
        <v>0</v>
      </c>
      <c r="BG180" s="248">
        <f>IF(N180="zákl. přenesená",J180,0)</f>
        <v>0</v>
      </c>
      <c r="BH180" s="248">
        <f>IF(N180="sníž. přenesená",J180,0)</f>
        <v>0</v>
      </c>
      <c r="BI180" s="248">
        <f>IF(N180="nulová",J180,0)</f>
        <v>0</v>
      </c>
      <c r="BJ180" s="18" t="s">
        <v>85</v>
      </c>
      <c r="BK180" s="248">
        <f>ROUND(I180*H180,2)</f>
        <v>0</v>
      </c>
      <c r="BL180" s="18" t="s">
        <v>251</v>
      </c>
      <c r="BM180" s="247" t="s">
        <v>535</v>
      </c>
    </row>
    <row r="181" s="2" customFormat="1" ht="16.5" customHeight="1">
      <c r="A181" s="39"/>
      <c r="B181" s="40"/>
      <c r="C181" s="272" t="s">
        <v>354</v>
      </c>
      <c r="D181" s="272" t="s">
        <v>211</v>
      </c>
      <c r="E181" s="273" t="s">
        <v>1740</v>
      </c>
      <c r="F181" s="274" t="s">
        <v>1741</v>
      </c>
      <c r="G181" s="275" t="s">
        <v>1</v>
      </c>
      <c r="H181" s="276">
        <v>12</v>
      </c>
      <c r="I181" s="277"/>
      <c r="J181" s="278">
        <f>ROUND(I181*H181,2)</f>
        <v>0</v>
      </c>
      <c r="K181" s="279"/>
      <c r="L181" s="280"/>
      <c r="M181" s="281" t="s">
        <v>1</v>
      </c>
      <c r="N181" s="282" t="s">
        <v>42</v>
      </c>
      <c r="O181" s="92"/>
      <c r="P181" s="245">
        <f>O181*H181</f>
        <v>0</v>
      </c>
      <c r="Q181" s="245">
        <v>0</v>
      </c>
      <c r="R181" s="245">
        <f>Q181*H181</f>
        <v>0</v>
      </c>
      <c r="S181" s="245">
        <v>0</v>
      </c>
      <c r="T181" s="246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7" t="s">
        <v>346</v>
      </c>
      <c r="AT181" s="247" t="s">
        <v>211</v>
      </c>
      <c r="AU181" s="247" t="s">
        <v>87</v>
      </c>
      <c r="AY181" s="18" t="s">
        <v>167</v>
      </c>
      <c r="BE181" s="248">
        <f>IF(N181="základní",J181,0)</f>
        <v>0</v>
      </c>
      <c r="BF181" s="248">
        <f>IF(N181="snížená",J181,0)</f>
        <v>0</v>
      </c>
      <c r="BG181" s="248">
        <f>IF(N181="zákl. přenesená",J181,0)</f>
        <v>0</v>
      </c>
      <c r="BH181" s="248">
        <f>IF(N181="sníž. přenesená",J181,0)</f>
        <v>0</v>
      </c>
      <c r="BI181" s="248">
        <f>IF(N181="nulová",J181,0)</f>
        <v>0</v>
      </c>
      <c r="BJ181" s="18" t="s">
        <v>85</v>
      </c>
      <c r="BK181" s="248">
        <f>ROUND(I181*H181,2)</f>
        <v>0</v>
      </c>
      <c r="BL181" s="18" t="s">
        <v>251</v>
      </c>
      <c r="BM181" s="247" t="s">
        <v>553</v>
      </c>
    </row>
    <row r="182" s="2" customFormat="1" ht="21.75" customHeight="1">
      <c r="A182" s="39"/>
      <c r="B182" s="40"/>
      <c r="C182" s="272" t="s">
        <v>359</v>
      </c>
      <c r="D182" s="272" t="s">
        <v>211</v>
      </c>
      <c r="E182" s="273" t="s">
        <v>1742</v>
      </c>
      <c r="F182" s="274" t="s">
        <v>1743</v>
      </c>
      <c r="G182" s="275" t="s">
        <v>1666</v>
      </c>
      <c r="H182" s="276">
        <v>12</v>
      </c>
      <c r="I182" s="277"/>
      <c r="J182" s="278">
        <f>ROUND(I182*H182,2)</f>
        <v>0</v>
      </c>
      <c r="K182" s="279"/>
      <c r="L182" s="280"/>
      <c r="M182" s="281" t="s">
        <v>1</v>
      </c>
      <c r="N182" s="282" t="s">
        <v>42</v>
      </c>
      <c r="O182" s="92"/>
      <c r="P182" s="245">
        <f>O182*H182</f>
        <v>0</v>
      </c>
      <c r="Q182" s="245">
        <v>0</v>
      </c>
      <c r="R182" s="245">
        <f>Q182*H182</f>
        <v>0</v>
      </c>
      <c r="S182" s="245">
        <v>0</v>
      </c>
      <c r="T182" s="246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7" t="s">
        <v>346</v>
      </c>
      <c r="AT182" s="247" t="s">
        <v>211</v>
      </c>
      <c r="AU182" s="247" t="s">
        <v>87</v>
      </c>
      <c r="AY182" s="18" t="s">
        <v>167</v>
      </c>
      <c r="BE182" s="248">
        <f>IF(N182="základní",J182,0)</f>
        <v>0</v>
      </c>
      <c r="BF182" s="248">
        <f>IF(N182="snížená",J182,0)</f>
        <v>0</v>
      </c>
      <c r="BG182" s="248">
        <f>IF(N182="zákl. přenesená",J182,0)</f>
        <v>0</v>
      </c>
      <c r="BH182" s="248">
        <f>IF(N182="sníž. přenesená",J182,0)</f>
        <v>0</v>
      </c>
      <c r="BI182" s="248">
        <f>IF(N182="nulová",J182,0)</f>
        <v>0</v>
      </c>
      <c r="BJ182" s="18" t="s">
        <v>85</v>
      </c>
      <c r="BK182" s="248">
        <f>ROUND(I182*H182,2)</f>
        <v>0</v>
      </c>
      <c r="BL182" s="18" t="s">
        <v>251</v>
      </c>
      <c r="BM182" s="247" t="s">
        <v>565</v>
      </c>
    </row>
    <row r="183" s="2" customFormat="1" ht="16.5" customHeight="1">
      <c r="A183" s="39"/>
      <c r="B183" s="40"/>
      <c r="C183" s="272" t="s">
        <v>363</v>
      </c>
      <c r="D183" s="272" t="s">
        <v>211</v>
      </c>
      <c r="E183" s="273" t="s">
        <v>1744</v>
      </c>
      <c r="F183" s="274" t="s">
        <v>1745</v>
      </c>
      <c r="G183" s="275" t="s">
        <v>1666</v>
      </c>
      <c r="H183" s="276">
        <v>12</v>
      </c>
      <c r="I183" s="277"/>
      <c r="J183" s="278">
        <f>ROUND(I183*H183,2)</f>
        <v>0</v>
      </c>
      <c r="K183" s="279"/>
      <c r="L183" s="280"/>
      <c r="M183" s="281" t="s">
        <v>1</v>
      </c>
      <c r="N183" s="282" t="s">
        <v>42</v>
      </c>
      <c r="O183" s="92"/>
      <c r="P183" s="245">
        <f>O183*H183</f>
        <v>0</v>
      </c>
      <c r="Q183" s="245">
        <v>0</v>
      </c>
      <c r="R183" s="245">
        <f>Q183*H183</f>
        <v>0</v>
      </c>
      <c r="S183" s="245">
        <v>0</v>
      </c>
      <c r="T183" s="246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7" t="s">
        <v>346</v>
      </c>
      <c r="AT183" s="247" t="s">
        <v>211</v>
      </c>
      <c r="AU183" s="247" t="s">
        <v>87</v>
      </c>
      <c r="AY183" s="18" t="s">
        <v>167</v>
      </c>
      <c r="BE183" s="248">
        <f>IF(N183="základní",J183,0)</f>
        <v>0</v>
      </c>
      <c r="BF183" s="248">
        <f>IF(N183="snížená",J183,0)</f>
        <v>0</v>
      </c>
      <c r="BG183" s="248">
        <f>IF(N183="zákl. přenesená",J183,0)</f>
        <v>0</v>
      </c>
      <c r="BH183" s="248">
        <f>IF(N183="sníž. přenesená",J183,0)</f>
        <v>0</v>
      </c>
      <c r="BI183" s="248">
        <f>IF(N183="nulová",J183,0)</f>
        <v>0</v>
      </c>
      <c r="BJ183" s="18" t="s">
        <v>85</v>
      </c>
      <c r="BK183" s="248">
        <f>ROUND(I183*H183,2)</f>
        <v>0</v>
      </c>
      <c r="BL183" s="18" t="s">
        <v>251</v>
      </c>
      <c r="BM183" s="247" t="s">
        <v>578</v>
      </c>
    </row>
    <row r="184" s="2" customFormat="1" ht="16.5" customHeight="1">
      <c r="A184" s="39"/>
      <c r="B184" s="40"/>
      <c r="C184" s="272" t="s">
        <v>367</v>
      </c>
      <c r="D184" s="272" t="s">
        <v>211</v>
      </c>
      <c r="E184" s="273" t="s">
        <v>1734</v>
      </c>
      <c r="F184" s="274" t="s">
        <v>1735</v>
      </c>
      <c r="G184" s="275" t="s">
        <v>1666</v>
      </c>
      <c r="H184" s="276">
        <v>12</v>
      </c>
      <c r="I184" s="277"/>
      <c r="J184" s="278">
        <f>ROUND(I184*H184,2)</f>
        <v>0</v>
      </c>
      <c r="K184" s="279"/>
      <c r="L184" s="280"/>
      <c r="M184" s="281" t="s">
        <v>1</v>
      </c>
      <c r="N184" s="282" t="s">
        <v>42</v>
      </c>
      <c r="O184" s="92"/>
      <c r="P184" s="245">
        <f>O184*H184</f>
        <v>0</v>
      </c>
      <c r="Q184" s="245">
        <v>0</v>
      </c>
      <c r="R184" s="245">
        <f>Q184*H184</f>
        <v>0</v>
      </c>
      <c r="S184" s="245">
        <v>0</v>
      </c>
      <c r="T184" s="246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7" t="s">
        <v>346</v>
      </c>
      <c r="AT184" s="247" t="s">
        <v>211</v>
      </c>
      <c r="AU184" s="247" t="s">
        <v>87</v>
      </c>
      <c r="AY184" s="18" t="s">
        <v>167</v>
      </c>
      <c r="BE184" s="248">
        <f>IF(N184="základní",J184,0)</f>
        <v>0</v>
      </c>
      <c r="BF184" s="248">
        <f>IF(N184="snížená",J184,0)</f>
        <v>0</v>
      </c>
      <c r="BG184" s="248">
        <f>IF(N184="zákl. přenesená",J184,0)</f>
        <v>0</v>
      </c>
      <c r="BH184" s="248">
        <f>IF(N184="sníž. přenesená",J184,0)</f>
        <v>0</v>
      </c>
      <c r="BI184" s="248">
        <f>IF(N184="nulová",J184,0)</f>
        <v>0</v>
      </c>
      <c r="BJ184" s="18" t="s">
        <v>85</v>
      </c>
      <c r="BK184" s="248">
        <f>ROUND(I184*H184,2)</f>
        <v>0</v>
      </c>
      <c r="BL184" s="18" t="s">
        <v>251</v>
      </c>
      <c r="BM184" s="247" t="s">
        <v>589</v>
      </c>
    </row>
    <row r="185" s="2" customFormat="1" ht="16.5" customHeight="1">
      <c r="A185" s="39"/>
      <c r="B185" s="40"/>
      <c r="C185" s="272" t="s">
        <v>371</v>
      </c>
      <c r="D185" s="272" t="s">
        <v>211</v>
      </c>
      <c r="E185" s="273" t="s">
        <v>1746</v>
      </c>
      <c r="F185" s="274" t="s">
        <v>1747</v>
      </c>
      <c r="G185" s="275" t="s">
        <v>1</v>
      </c>
      <c r="H185" s="276">
        <v>6</v>
      </c>
      <c r="I185" s="277"/>
      <c r="J185" s="278">
        <f>ROUND(I185*H185,2)</f>
        <v>0</v>
      </c>
      <c r="K185" s="279"/>
      <c r="L185" s="280"/>
      <c r="M185" s="281" t="s">
        <v>1</v>
      </c>
      <c r="N185" s="282" t="s">
        <v>42</v>
      </c>
      <c r="O185" s="92"/>
      <c r="P185" s="245">
        <f>O185*H185</f>
        <v>0</v>
      </c>
      <c r="Q185" s="245">
        <v>0</v>
      </c>
      <c r="R185" s="245">
        <f>Q185*H185</f>
        <v>0</v>
      </c>
      <c r="S185" s="245">
        <v>0</v>
      </c>
      <c r="T185" s="246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7" t="s">
        <v>346</v>
      </c>
      <c r="AT185" s="247" t="s">
        <v>211</v>
      </c>
      <c r="AU185" s="247" t="s">
        <v>87</v>
      </c>
      <c r="AY185" s="18" t="s">
        <v>167</v>
      </c>
      <c r="BE185" s="248">
        <f>IF(N185="základní",J185,0)</f>
        <v>0</v>
      </c>
      <c r="BF185" s="248">
        <f>IF(N185="snížená",J185,0)</f>
        <v>0</v>
      </c>
      <c r="BG185" s="248">
        <f>IF(N185="zákl. přenesená",J185,0)</f>
        <v>0</v>
      </c>
      <c r="BH185" s="248">
        <f>IF(N185="sníž. přenesená",J185,0)</f>
        <v>0</v>
      </c>
      <c r="BI185" s="248">
        <f>IF(N185="nulová",J185,0)</f>
        <v>0</v>
      </c>
      <c r="BJ185" s="18" t="s">
        <v>85</v>
      </c>
      <c r="BK185" s="248">
        <f>ROUND(I185*H185,2)</f>
        <v>0</v>
      </c>
      <c r="BL185" s="18" t="s">
        <v>251</v>
      </c>
      <c r="BM185" s="247" t="s">
        <v>598</v>
      </c>
    </row>
    <row r="186" s="2" customFormat="1" ht="21.75" customHeight="1">
      <c r="A186" s="39"/>
      <c r="B186" s="40"/>
      <c r="C186" s="272" t="s">
        <v>376</v>
      </c>
      <c r="D186" s="272" t="s">
        <v>211</v>
      </c>
      <c r="E186" s="273" t="s">
        <v>1748</v>
      </c>
      <c r="F186" s="274" t="s">
        <v>1749</v>
      </c>
      <c r="G186" s="275" t="s">
        <v>1666</v>
      </c>
      <c r="H186" s="276">
        <v>6</v>
      </c>
      <c r="I186" s="277"/>
      <c r="J186" s="278">
        <f>ROUND(I186*H186,2)</f>
        <v>0</v>
      </c>
      <c r="K186" s="279"/>
      <c r="L186" s="280"/>
      <c r="M186" s="281" t="s">
        <v>1</v>
      </c>
      <c r="N186" s="282" t="s">
        <v>42</v>
      </c>
      <c r="O186" s="92"/>
      <c r="P186" s="245">
        <f>O186*H186</f>
        <v>0</v>
      </c>
      <c r="Q186" s="245">
        <v>0</v>
      </c>
      <c r="R186" s="245">
        <f>Q186*H186</f>
        <v>0</v>
      </c>
      <c r="S186" s="245">
        <v>0</v>
      </c>
      <c r="T186" s="246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7" t="s">
        <v>346</v>
      </c>
      <c r="AT186" s="247" t="s">
        <v>211</v>
      </c>
      <c r="AU186" s="247" t="s">
        <v>87</v>
      </c>
      <c r="AY186" s="18" t="s">
        <v>167</v>
      </c>
      <c r="BE186" s="248">
        <f>IF(N186="základní",J186,0)</f>
        <v>0</v>
      </c>
      <c r="BF186" s="248">
        <f>IF(N186="snížená",J186,0)</f>
        <v>0</v>
      </c>
      <c r="BG186" s="248">
        <f>IF(N186="zákl. přenesená",J186,0)</f>
        <v>0</v>
      </c>
      <c r="BH186" s="248">
        <f>IF(N186="sníž. přenesená",J186,0)</f>
        <v>0</v>
      </c>
      <c r="BI186" s="248">
        <f>IF(N186="nulová",J186,0)</f>
        <v>0</v>
      </c>
      <c r="BJ186" s="18" t="s">
        <v>85</v>
      </c>
      <c r="BK186" s="248">
        <f>ROUND(I186*H186,2)</f>
        <v>0</v>
      </c>
      <c r="BL186" s="18" t="s">
        <v>251</v>
      </c>
      <c r="BM186" s="247" t="s">
        <v>612</v>
      </c>
    </row>
    <row r="187" s="2" customFormat="1" ht="21.75" customHeight="1">
      <c r="A187" s="39"/>
      <c r="B187" s="40"/>
      <c r="C187" s="272" t="s">
        <v>380</v>
      </c>
      <c r="D187" s="272" t="s">
        <v>211</v>
      </c>
      <c r="E187" s="273" t="s">
        <v>1750</v>
      </c>
      <c r="F187" s="274" t="s">
        <v>1751</v>
      </c>
      <c r="G187" s="275" t="s">
        <v>1666</v>
      </c>
      <c r="H187" s="276">
        <v>6</v>
      </c>
      <c r="I187" s="277"/>
      <c r="J187" s="278">
        <f>ROUND(I187*H187,2)</f>
        <v>0</v>
      </c>
      <c r="K187" s="279"/>
      <c r="L187" s="280"/>
      <c r="M187" s="281" t="s">
        <v>1</v>
      </c>
      <c r="N187" s="282" t="s">
        <v>42</v>
      </c>
      <c r="O187" s="92"/>
      <c r="P187" s="245">
        <f>O187*H187</f>
        <v>0</v>
      </c>
      <c r="Q187" s="245">
        <v>0</v>
      </c>
      <c r="R187" s="245">
        <f>Q187*H187</f>
        <v>0</v>
      </c>
      <c r="S187" s="245">
        <v>0</v>
      </c>
      <c r="T187" s="246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7" t="s">
        <v>346</v>
      </c>
      <c r="AT187" s="247" t="s">
        <v>211</v>
      </c>
      <c r="AU187" s="247" t="s">
        <v>87</v>
      </c>
      <c r="AY187" s="18" t="s">
        <v>167</v>
      </c>
      <c r="BE187" s="248">
        <f>IF(N187="základní",J187,0)</f>
        <v>0</v>
      </c>
      <c r="BF187" s="248">
        <f>IF(N187="snížená",J187,0)</f>
        <v>0</v>
      </c>
      <c r="BG187" s="248">
        <f>IF(N187="zákl. přenesená",J187,0)</f>
        <v>0</v>
      </c>
      <c r="BH187" s="248">
        <f>IF(N187="sníž. přenesená",J187,0)</f>
        <v>0</v>
      </c>
      <c r="BI187" s="248">
        <f>IF(N187="nulová",J187,0)</f>
        <v>0</v>
      </c>
      <c r="BJ187" s="18" t="s">
        <v>85</v>
      </c>
      <c r="BK187" s="248">
        <f>ROUND(I187*H187,2)</f>
        <v>0</v>
      </c>
      <c r="BL187" s="18" t="s">
        <v>251</v>
      </c>
      <c r="BM187" s="247" t="s">
        <v>621</v>
      </c>
    </row>
    <row r="188" s="2" customFormat="1" ht="16.5" customHeight="1">
      <c r="A188" s="39"/>
      <c r="B188" s="40"/>
      <c r="C188" s="272" t="s">
        <v>387</v>
      </c>
      <c r="D188" s="272" t="s">
        <v>211</v>
      </c>
      <c r="E188" s="273" t="s">
        <v>1734</v>
      </c>
      <c r="F188" s="274" t="s">
        <v>1735</v>
      </c>
      <c r="G188" s="275" t="s">
        <v>1666</v>
      </c>
      <c r="H188" s="276">
        <v>6</v>
      </c>
      <c r="I188" s="277"/>
      <c r="J188" s="278">
        <f>ROUND(I188*H188,2)</f>
        <v>0</v>
      </c>
      <c r="K188" s="279"/>
      <c r="L188" s="280"/>
      <c r="M188" s="281" t="s">
        <v>1</v>
      </c>
      <c r="N188" s="282" t="s">
        <v>42</v>
      </c>
      <c r="O188" s="92"/>
      <c r="P188" s="245">
        <f>O188*H188</f>
        <v>0</v>
      </c>
      <c r="Q188" s="245">
        <v>0</v>
      </c>
      <c r="R188" s="245">
        <f>Q188*H188</f>
        <v>0</v>
      </c>
      <c r="S188" s="245">
        <v>0</v>
      </c>
      <c r="T188" s="246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7" t="s">
        <v>346</v>
      </c>
      <c r="AT188" s="247" t="s">
        <v>211</v>
      </c>
      <c r="AU188" s="247" t="s">
        <v>87</v>
      </c>
      <c r="AY188" s="18" t="s">
        <v>167</v>
      </c>
      <c r="BE188" s="248">
        <f>IF(N188="základní",J188,0)</f>
        <v>0</v>
      </c>
      <c r="BF188" s="248">
        <f>IF(N188="snížená",J188,0)</f>
        <v>0</v>
      </c>
      <c r="BG188" s="248">
        <f>IF(N188="zákl. přenesená",J188,0)</f>
        <v>0</v>
      </c>
      <c r="BH188" s="248">
        <f>IF(N188="sníž. přenesená",J188,0)</f>
        <v>0</v>
      </c>
      <c r="BI188" s="248">
        <f>IF(N188="nulová",J188,0)</f>
        <v>0</v>
      </c>
      <c r="BJ188" s="18" t="s">
        <v>85</v>
      </c>
      <c r="BK188" s="248">
        <f>ROUND(I188*H188,2)</f>
        <v>0</v>
      </c>
      <c r="BL188" s="18" t="s">
        <v>251</v>
      </c>
      <c r="BM188" s="247" t="s">
        <v>634</v>
      </c>
    </row>
    <row r="189" s="2" customFormat="1" ht="16.5" customHeight="1">
      <c r="A189" s="39"/>
      <c r="B189" s="40"/>
      <c r="C189" s="272" t="s">
        <v>394</v>
      </c>
      <c r="D189" s="272" t="s">
        <v>211</v>
      </c>
      <c r="E189" s="273" t="s">
        <v>1752</v>
      </c>
      <c r="F189" s="274" t="s">
        <v>1753</v>
      </c>
      <c r="G189" s="275" t="s">
        <v>1</v>
      </c>
      <c r="H189" s="276">
        <v>5</v>
      </c>
      <c r="I189" s="277"/>
      <c r="J189" s="278">
        <f>ROUND(I189*H189,2)</f>
        <v>0</v>
      </c>
      <c r="K189" s="279"/>
      <c r="L189" s="280"/>
      <c r="M189" s="281" t="s">
        <v>1</v>
      </c>
      <c r="N189" s="282" t="s">
        <v>42</v>
      </c>
      <c r="O189" s="92"/>
      <c r="P189" s="245">
        <f>O189*H189</f>
        <v>0</v>
      </c>
      <c r="Q189" s="245">
        <v>0</v>
      </c>
      <c r="R189" s="245">
        <f>Q189*H189</f>
        <v>0</v>
      </c>
      <c r="S189" s="245">
        <v>0</v>
      </c>
      <c r="T189" s="246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7" t="s">
        <v>346</v>
      </c>
      <c r="AT189" s="247" t="s">
        <v>211</v>
      </c>
      <c r="AU189" s="247" t="s">
        <v>87</v>
      </c>
      <c r="AY189" s="18" t="s">
        <v>167</v>
      </c>
      <c r="BE189" s="248">
        <f>IF(N189="základní",J189,0)</f>
        <v>0</v>
      </c>
      <c r="BF189" s="248">
        <f>IF(N189="snížená",J189,0)</f>
        <v>0</v>
      </c>
      <c r="BG189" s="248">
        <f>IF(N189="zákl. přenesená",J189,0)</f>
        <v>0</v>
      </c>
      <c r="BH189" s="248">
        <f>IF(N189="sníž. přenesená",J189,0)</f>
        <v>0</v>
      </c>
      <c r="BI189" s="248">
        <f>IF(N189="nulová",J189,0)</f>
        <v>0</v>
      </c>
      <c r="BJ189" s="18" t="s">
        <v>85</v>
      </c>
      <c r="BK189" s="248">
        <f>ROUND(I189*H189,2)</f>
        <v>0</v>
      </c>
      <c r="BL189" s="18" t="s">
        <v>251</v>
      </c>
      <c r="BM189" s="247" t="s">
        <v>648</v>
      </c>
    </row>
    <row r="190" s="2" customFormat="1" ht="21.75" customHeight="1">
      <c r="A190" s="39"/>
      <c r="B190" s="40"/>
      <c r="C190" s="272" t="s">
        <v>400</v>
      </c>
      <c r="D190" s="272" t="s">
        <v>211</v>
      </c>
      <c r="E190" s="273" t="s">
        <v>1754</v>
      </c>
      <c r="F190" s="274" t="s">
        <v>1755</v>
      </c>
      <c r="G190" s="275" t="s">
        <v>1666</v>
      </c>
      <c r="H190" s="276">
        <v>5</v>
      </c>
      <c r="I190" s="277"/>
      <c r="J190" s="278">
        <f>ROUND(I190*H190,2)</f>
        <v>0</v>
      </c>
      <c r="K190" s="279"/>
      <c r="L190" s="280"/>
      <c r="M190" s="281" t="s">
        <v>1</v>
      </c>
      <c r="N190" s="282" t="s">
        <v>42</v>
      </c>
      <c r="O190" s="92"/>
      <c r="P190" s="245">
        <f>O190*H190</f>
        <v>0</v>
      </c>
      <c r="Q190" s="245">
        <v>0</v>
      </c>
      <c r="R190" s="245">
        <f>Q190*H190</f>
        <v>0</v>
      </c>
      <c r="S190" s="245">
        <v>0</v>
      </c>
      <c r="T190" s="246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7" t="s">
        <v>346</v>
      </c>
      <c r="AT190" s="247" t="s">
        <v>211</v>
      </c>
      <c r="AU190" s="247" t="s">
        <v>87</v>
      </c>
      <c r="AY190" s="18" t="s">
        <v>167</v>
      </c>
      <c r="BE190" s="248">
        <f>IF(N190="základní",J190,0)</f>
        <v>0</v>
      </c>
      <c r="BF190" s="248">
        <f>IF(N190="snížená",J190,0)</f>
        <v>0</v>
      </c>
      <c r="BG190" s="248">
        <f>IF(N190="zákl. přenesená",J190,0)</f>
        <v>0</v>
      </c>
      <c r="BH190" s="248">
        <f>IF(N190="sníž. přenesená",J190,0)</f>
        <v>0</v>
      </c>
      <c r="BI190" s="248">
        <f>IF(N190="nulová",J190,0)</f>
        <v>0</v>
      </c>
      <c r="BJ190" s="18" t="s">
        <v>85</v>
      </c>
      <c r="BK190" s="248">
        <f>ROUND(I190*H190,2)</f>
        <v>0</v>
      </c>
      <c r="BL190" s="18" t="s">
        <v>251</v>
      </c>
      <c r="BM190" s="247" t="s">
        <v>659</v>
      </c>
    </row>
    <row r="191" s="2" customFormat="1" ht="16.5" customHeight="1">
      <c r="A191" s="39"/>
      <c r="B191" s="40"/>
      <c r="C191" s="272" t="s">
        <v>405</v>
      </c>
      <c r="D191" s="272" t="s">
        <v>211</v>
      </c>
      <c r="E191" s="273" t="s">
        <v>1744</v>
      </c>
      <c r="F191" s="274" t="s">
        <v>1745</v>
      </c>
      <c r="G191" s="275" t="s">
        <v>1666</v>
      </c>
      <c r="H191" s="276">
        <v>5</v>
      </c>
      <c r="I191" s="277"/>
      <c r="J191" s="278">
        <f>ROUND(I191*H191,2)</f>
        <v>0</v>
      </c>
      <c r="K191" s="279"/>
      <c r="L191" s="280"/>
      <c r="M191" s="281" t="s">
        <v>1</v>
      </c>
      <c r="N191" s="282" t="s">
        <v>42</v>
      </c>
      <c r="O191" s="92"/>
      <c r="P191" s="245">
        <f>O191*H191</f>
        <v>0</v>
      </c>
      <c r="Q191" s="245">
        <v>0</v>
      </c>
      <c r="R191" s="245">
        <f>Q191*H191</f>
        <v>0</v>
      </c>
      <c r="S191" s="245">
        <v>0</v>
      </c>
      <c r="T191" s="246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7" t="s">
        <v>346</v>
      </c>
      <c r="AT191" s="247" t="s">
        <v>211</v>
      </c>
      <c r="AU191" s="247" t="s">
        <v>87</v>
      </c>
      <c r="AY191" s="18" t="s">
        <v>167</v>
      </c>
      <c r="BE191" s="248">
        <f>IF(N191="základní",J191,0)</f>
        <v>0</v>
      </c>
      <c r="BF191" s="248">
        <f>IF(N191="snížená",J191,0)</f>
        <v>0</v>
      </c>
      <c r="BG191" s="248">
        <f>IF(N191="zákl. přenesená",J191,0)</f>
        <v>0</v>
      </c>
      <c r="BH191" s="248">
        <f>IF(N191="sníž. přenesená",J191,0)</f>
        <v>0</v>
      </c>
      <c r="BI191" s="248">
        <f>IF(N191="nulová",J191,0)</f>
        <v>0</v>
      </c>
      <c r="BJ191" s="18" t="s">
        <v>85</v>
      </c>
      <c r="BK191" s="248">
        <f>ROUND(I191*H191,2)</f>
        <v>0</v>
      </c>
      <c r="BL191" s="18" t="s">
        <v>251</v>
      </c>
      <c r="BM191" s="247" t="s">
        <v>668</v>
      </c>
    </row>
    <row r="192" s="2" customFormat="1" ht="16.5" customHeight="1">
      <c r="A192" s="39"/>
      <c r="B192" s="40"/>
      <c r="C192" s="272" t="s">
        <v>410</v>
      </c>
      <c r="D192" s="272" t="s">
        <v>211</v>
      </c>
      <c r="E192" s="273" t="s">
        <v>1734</v>
      </c>
      <c r="F192" s="274" t="s">
        <v>1735</v>
      </c>
      <c r="G192" s="275" t="s">
        <v>1666</v>
      </c>
      <c r="H192" s="276">
        <v>5</v>
      </c>
      <c r="I192" s="277"/>
      <c r="J192" s="278">
        <f>ROUND(I192*H192,2)</f>
        <v>0</v>
      </c>
      <c r="K192" s="279"/>
      <c r="L192" s="280"/>
      <c r="M192" s="281" t="s">
        <v>1</v>
      </c>
      <c r="N192" s="282" t="s">
        <v>42</v>
      </c>
      <c r="O192" s="92"/>
      <c r="P192" s="245">
        <f>O192*H192</f>
        <v>0</v>
      </c>
      <c r="Q192" s="245">
        <v>0</v>
      </c>
      <c r="R192" s="245">
        <f>Q192*H192</f>
        <v>0</v>
      </c>
      <c r="S192" s="245">
        <v>0</v>
      </c>
      <c r="T192" s="246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7" t="s">
        <v>346</v>
      </c>
      <c r="AT192" s="247" t="s">
        <v>211</v>
      </c>
      <c r="AU192" s="247" t="s">
        <v>87</v>
      </c>
      <c r="AY192" s="18" t="s">
        <v>167</v>
      </c>
      <c r="BE192" s="248">
        <f>IF(N192="základní",J192,0)</f>
        <v>0</v>
      </c>
      <c r="BF192" s="248">
        <f>IF(N192="snížená",J192,0)</f>
        <v>0</v>
      </c>
      <c r="BG192" s="248">
        <f>IF(N192="zákl. přenesená",J192,0)</f>
        <v>0</v>
      </c>
      <c r="BH192" s="248">
        <f>IF(N192="sníž. přenesená",J192,0)</f>
        <v>0</v>
      </c>
      <c r="BI192" s="248">
        <f>IF(N192="nulová",J192,0)</f>
        <v>0</v>
      </c>
      <c r="BJ192" s="18" t="s">
        <v>85</v>
      </c>
      <c r="BK192" s="248">
        <f>ROUND(I192*H192,2)</f>
        <v>0</v>
      </c>
      <c r="BL192" s="18" t="s">
        <v>251</v>
      </c>
      <c r="BM192" s="247" t="s">
        <v>680</v>
      </c>
    </row>
    <row r="193" s="2" customFormat="1" ht="16.5" customHeight="1">
      <c r="A193" s="39"/>
      <c r="B193" s="40"/>
      <c r="C193" s="272" t="s">
        <v>415</v>
      </c>
      <c r="D193" s="272" t="s">
        <v>211</v>
      </c>
      <c r="E193" s="273" t="s">
        <v>1756</v>
      </c>
      <c r="F193" s="274" t="s">
        <v>1757</v>
      </c>
      <c r="G193" s="275" t="s">
        <v>1</v>
      </c>
      <c r="H193" s="276">
        <v>6</v>
      </c>
      <c r="I193" s="277"/>
      <c r="J193" s="278">
        <f>ROUND(I193*H193,2)</f>
        <v>0</v>
      </c>
      <c r="K193" s="279"/>
      <c r="L193" s="280"/>
      <c r="M193" s="281" t="s">
        <v>1</v>
      </c>
      <c r="N193" s="282" t="s">
        <v>42</v>
      </c>
      <c r="O193" s="92"/>
      <c r="P193" s="245">
        <f>O193*H193</f>
        <v>0</v>
      </c>
      <c r="Q193" s="245">
        <v>0</v>
      </c>
      <c r="R193" s="245">
        <f>Q193*H193</f>
        <v>0</v>
      </c>
      <c r="S193" s="245">
        <v>0</v>
      </c>
      <c r="T193" s="246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7" t="s">
        <v>346</v>
      </c>
      <c r="AT193" s="247" t="s">
        <v>211</v>
      </c>
      <c r="AU193" s="247" t="s">
        <v>87</v>
      </c>
      <c r="AY193" s="18" t="s">
        <v>167</v>
      </c>
      <c r="BE193" s="248">
        <f>IF(N193="základní",J193,0)</f>
        <v>0</v>
      </c>
      <c r="BF193" s="248">
        <f>IF(N193="snížená",J193,0)</f>
        <v>0</v>
      </c>
      <c r="BG193" s="248">
        <f>IF(N193="zákl. přenesená",J193,0)</f>
        <v>0</v>
      </c>
      <c r="BH193" s="248">
        <f>IF(N193="sníž. přenesená",J193,0)</f>
        <v>0</v>
      </c>
      <c r="BI193" s="248">
        <f>IF(N193="nulová",J193,0)</f>
        <v>0</v>
      </c>
      <c r="BJ193" s="18" t="s">
        <v>85</v>
      </c>
      <c r="BK193" s="248">
        <f>ROUND(I193*H193,2)</f>
        <v>0</v>
      </c>
      <c r="BL193" s="18" t="s">
        <v>251</v>
      </c>
      <c r="BM193" s="247" t="s">
        <v>689</v>
      </c>
    </row>
    <row r="194" s="2" customFormat="1" ht="21.75" customHeight="1">
      <c r="A194" s="39"/>
      <c r="B194" s="40"/>
      <c r="C194" s="272" t="s">
        <v>420</v>
      </c>
      <c r="D194" s="272" t="s">
        <v>211</v>
      </c>
      <c r="E194" s="273" t="s">
        <v>1758</v>
      </c>
      <c r="F194" s="274" t="s">
        <v>1759</v>
      </c>
      <c r="G194" s="275" t="s">
        <v>1666</v>
      </c>
      <c r="H194" s="276">
        <v>6</v>
      </c>
      <c r="I194" s="277"/>
      <c r="J194" s="278">
        <f>ROUND(I194*H194,2)</f>
        <v>0</v>
      </c>
      <c r="K194" s="279"/>
      <c r="L194" s="280"/>
      <c r="M194" s="281" t="s">
        <v>1</v>
      </c>
      <c r="N194" s="282" t="s">
        <v>42</v>
      </c>
      <c r="O194" s="92"/>
      <c r="P194" s="245">
        <f>O194*H194</f>
        <v>0</v>
      </c>
      <c r="Q194" s="245">
        <v>0</v>
      </c>
      <c r="R194" s="245">
        <f>Q194*H194</f>
        <v>0</v>
      </c>
      <c r="S194" s="245">
        <v>0</v>
      </c>
      <c r="T194" s="246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7" t="s">
        <v>346</v>
      </c>
      <c r="AT194" s="247" t="s">
        <v>211</v>
      </c>
      <c r="AU194" s="247" t="s">
        <v>87</v>
      </c>
      <c r="AY194" s="18" t="s">
        <v>167</v>
      </c>
      <c r="BE194" s="248">
        <f>IF(N194="základní",J194,0)</f>
        <v>0</v>
      </c>
      <c r="BF194" s="248">
        <f>IF(N194="snížená",J194,0)</f>
        <v>0</v>
      </c>
      <c r="BG194" s="248">
        <f>IF(N194="zákl. přenesená",J194,0)</f>
        <v>0</v>
      </c>
      <c r="BH194" s="248">
        <f>IF(N194="sníž. přenesená",J194,0)</f>
        <v>0</v>
      </c>
      <c r="BI194" s="248">
        <f>IF(N194="nulová",J194,0)</f>
        <v>0</v>
      </c>
      <c r="BJ194" s="18" t="s">
        <v>85</v>
      </c>
      <c r="BK194" s="248">
        <f>ROUND(I194*H194,2)</f>
        <v>0</v>
      </c>
      <c r="BL194" s="18" t="s">
        <v>251</v>
      </c>
      <c r="BM194" s="247" t="s">
        <v>699</v>
      </c>
    </row>
    <row r="195" s="2" customFormat="1" ht="16.5" customHeight="1">
      <c r="A195" s="39"/>
      <c r="B195" s="40"/>
      <c r="C195" s="272" t="s">
        <v>427</v>
      </c>
      <c r="D195" s="272" t="s">
        <v>211</v>
      </c>
      <c r="E195" s="273" t="s">
        <v>1744</v>
      </c>
      <c r="F195" s="274" t="s">
        <v>1745</v>
      </c>
      <c r="G195" s="275" t="s">
        <v>1666</v>
      </c>
      <c r="H195" s="276">
        <v>6</v>
      </c>
      <c r="I195" s="277"/>
      <c r="J195" s="278">
        <f>ROUND(I195*H195,2)</f>
        <v>0</v>
      </c>
      <c r="K195" s="279"/>
      <c r="L195" s="280"/>
      <c r="M195" s="281" t="s">
        <v>1</v>
      </c>
      <c r="N195" s="282" t="s">
        <v>42</v>
      </c>
      <c r="O195" s="92"/>
      <c r="P195" s="245">
        <f>O195*H195</f>
        <v>0</v>
      </c>
      <c r="Q195" s="245">
        <v>0</v>
      </c>
      <c r="R195" s="245">
        <f>Q195*H195</f>
        <v>0</v>
      </c>
      <c r="S195" s="245">
        <v>0</v>
      </c>
      <c r="T195" s="246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7" t="s">
        <v>346</v>
      </c>
      <c r="AT195" s="247" t="s">
        <v>211</v>
      </c>
      <c r="AU195" s="247" t="s">
        <v>87</v>
      </c>
      <c r="AY195" s="18" t="s">
        <v>167</v>
      </c>
      <c r="BE195" s="248">
        <f>IF(N195="základní",J195,0)</f>
        <v>0</v>
      </c>
      <c r="BF195" s="248">
        <f>IF(N195="snížená",J195,0)</f>
        <v>0</v>
      </c>
      <c r="BG195" s="248">
        <f>IF(N195="zákl. přenesená",J195,0)</f>
        <v>0</v>
      </c>
      <c r="BH195" s="248">
        <f>IF(N195="sníž. přenesená",J195,0)</f>
        <v>0</v>
      </c>
      <c r="BI195" s="248">
        <f>IF(N195="nulová",J195,0)</f>
        <v>0</v>
      </c>
      <c r="BJ195" s="18" t="s">
        <v>85</v>
      </c>
      <c r="BK195" s="248">
        <f>ROUND(I195*H195,2)</f>
        <v>0</v>
      </c>
      <c r="BL195" s="18" t="s">
        <v>251</v>
      </c>
      <c r="BM195" s="247" t="s">
        <v>707</v>
      </c>
    </row>
    <row r="196" s="2" customFormat="1" ht="16.5" customHeight="1">
      <c r="A196" s="39"/>
      <c r="B196" s="40"/>
      <c r="C196" s="272" t="s">
        <v>431</v>
      </c>
      <c r="D196" s="272" t="s">
        <v>211</v>
      </c>
      <c r="E196" s="273" t="s">
        <v>1734</v>
      </c>
      <c r="F196" s="274" t="s">
        <v>1735</v>
      </c>
      <c r="G196" s="275" t="s">
        <v>1666</v>
      </c>
      <c r="H196" s="276">
        <v>6</v>
      </c>
      <c r="I196" s="277"/>
      <c r="J196" s="278">
        <f>ROUND(I196*H196,2)</f>
        <v>0</v>
      </c>
      <c r="K196" s="279"/>
      <c r="L196" s="280"/>
      <c r="M196" s="281" t="s">
        <v>1</v>
      </c>
      <c r="N196" s="282" t="s">
        <v>42</v>
      </c>
      <c r="O196" s="92"/>
      <c r="P196" s="245">
        <f>O196*H196</f>
        <v>0</v>
      </c>
      <c r="Q196" s="245">
        <v>0</v>
      </c>
      <c r="R196" s="245">
        <f>Q196*H196</f>
        <v>0</v>
      </c>
      <c r="S196" s="245">
        <v>0</v>
      </c>
      <c r="T196" s="246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7" t="s">
        <v>346</v>
      </c>
      <c r="AT196" s="247" t="s">
        <v>211</v>
      </c>
      <c r="AU196" s="247" t="s">
        <v>87</v>
      </c>
      <c r="AY196" s="18" t="s">
        <v>167</v>
      </c>
      <c r="BE196" s="248">
        <f>IF(N196="základní",J196,0)</f>
        <v>0</v>
      </c>
      <c r="BF196" s="248">
        <f>IF(N196="snížená",J196,0)</f>
        <v>0</v>
      </c>
      <c r="BG196" s="248">
        <f>IF(N196="zákl. přenesená",J196,0)</f>
        <v>0</v>
      </c>
      <c r="BH196" s="248">
        <f>IF(N196="sníž. přenesená",J196,0)</f>
        <v>0</v>
      </c>
      <c r="BI196" s="248">
        <f>IF(N196="nulová",J196,0)</f>
        <v>0</v>
      </c>
      <c r="BJ196" s="18" t="s">
        <v>85</v>
      </c>
      <c r="BK196" s="248">
        <f>ROUND(I196*H196,2)</f>
        <v>0</v>
      </c>
      <c r="BL196" s="18" t="s">
        <v>251</v>
      </c>
      <c r="BM196" s="247" t="s">
        <v>717</v>
      </c>
    </row>
    <row r="197" s="2" customFormat="1" ht="16.5" customHeight="1">
      <c r="A197" s="39"/>
      <c r="B197" s="40"/>
      <c r="C197" s="272" t="s">
        <v>437</v>
      </c>
      <c r="D197" s="272" t="s">
        <v>211</v>
      </c>
      <c r="E197" s="273" t="s">
        <v>1760</v>
      </c>
      <c r="F197" s="274" t="s">
        <v>1761</v>
      </c>
      <c r="G197" s="275" t="s">
        <v>1</v>
      </c>
      <c r="H197" s="276">
        <v>1</v>
      </c>
      <c r="I197" s="277"/>
      <c r="J197" s="278">
        <f>ROUND(I197*H197,2)</f>
        <v>0</v>
      </c>
      <c r="K197" s="279"/>
      <c r="L197" s="280"/>
      <c r="M197" s="281" t="s">
        <v>1</v>
      </c>
      <c r="N197" s="282" t="s">
        <v>42</v>
      </c>
      <c r="O197" s="92"/>
      <c r="P197" s="245">
        <f>O197*H197</f>
        <v>0</v>
      </c>
      <c r="Q197" s="245">
        <v>0</v>
      </c>
      <c r="R197" s="245">
        <f>Q197*H197</f>
        <v>0</v>
      </c>
      <c r="S197" s="245">
        <v>0</v>
      </c>
      <c r="T197" s="246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7" t="s">
        <v>346</v>
      </c>
      <c r="AT197" s="247" t="s">
        <v>211</v>
      </c>
      <c r="AU197" s="247" t="s">
        <v>87</v>
      </c>
      <c r="AY197" s="18" t="s">
        <v>167</v>
      </c>
      <c r="BE197" s="248">
        <f>IF(N197="základní",J197,0)</f>
        <v>0</v>
      </c>
      <c r="BF197" s="248">
        <f>IF(N197="snížená",J197,0)</f>
        <v>0</v>
      </c>
      <c r="BG197" s="248">
        <f>IF(N197="zákl. přenesená",J197,0)</f>
        <v>0</v>
      </c>
      <c r="BH197" s="248">
        <f>IF(N197="sníž. přenesená",J197,0)</f>
        <v>0</v>
      </c>
      <c r="BI197" s="248">
        <f>IF(N197="nulová",J197,0)</f>
        <v>0</v>
      </c>
      <c r="BJ197" s="18" t="s">
        <v>85</v>
      </c>
      <c r="BK197" s="248">
        <f>ROUND(I197*H197,2)</f>
        <v>0</v>
      </c>
      <c r="BL197" s="18" t="s">
        <v>251</v>
      </c>
      <c r="BM197" s="247" t="s">
        <v>725</v>
      </c>
    </row>
    <row r="198" s="2" customFormat="1" ht="21.75" customHeight="1">
      <c r="A198" s="39"/>
      <c r="B198" s="40"/>
      <c r="C198" s="272" t="s">
        <v>443</v>
      </c>
      <c r="D198" s="272" t="s">
        <v>211</v>
      </c>
      <c r="E198" s="273" t="s">
        <v>1762</v>
      </c>
      <c r="F198" s="274" t="s">
        <v>1763</v>
      </c>
      <c r="G198" s="275" t="s">
        <v>1666</v>
      </c>
      <c r="H198" s="276">
        <v>1</v>
      </c>
      <c r="I198" s="277"/>
      <c r="J198" s="278">
        <f>ROUND(I198*H198,2)</f>
        <v>0</v>
      </c>
      <c r="K198" s="279"/>
      <c r="L198" s="280"/>
      <c r="M198" s="281" t="s">
        <v>1</v>
      </c>
      <c r="N198" s="282" t="s">
        <v>42</v>
      </c>
      <c r="O198" s="92"/>
      <c r="P198" s="245">
        <f>O198*H198</f>
        <v>0</v>
      </c>
      <c r="Q198" s="245">
        <v>0</v>
      </c>
      <c r="R198" s="245">
        <f>Q198*H198</f>
        <v>0</v>
      </c>
      <c r="S198" s="245">
        <v>0</v>
      </c>
      <c r="T198" s="246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7" t="s">
        <v>346</v>
      </c>
      <c r="AT198" s="247" t="s">
        <v>211</v>
      </c>
      <c r="AU198" s="247" t="s">
        <v>87</v>
      </c>
      <c r="AY198" s="18" t="s">
        <v>167</v>
      </c>
      <c r="BE198" s="248">
        <f>IF(N198="základní",J198,0)</f>
        <v>0</v>
      </c>
      <c r="BF198" s="248">
        <f>IF(N198="snížená",J198,0)</f>
        <v>0</v>
      </c>
      <c r="BG198" s="248">
        <f>IF(N198="zákl. přenesená",J198,0)</f>
        <v>0</v>
      </c>
      <c r="BH198" s="248">
        <f>IF(N198="sníž. přenesená",J198,0)</f>
        <v>0</v>
      </c>
      <c r="BI198" s="248">
        <f>IF(N198="nulová",J198,0)</f>
        <v>0</v>
      </c>
      <c r="BJ198" s="18" t="s">
        <v>85</v>
      </c>
      <c r="BK198" s="248">
        <f>ROUND(I198*H198,2)</f>
        <v>0</v>
      </c>
      <c r="BL198" s="18" t="s">
        <v>251</v>
      </c>
      <c r="BM198" s="247" t="s">
        <v>736</v>
      </c>
    </row>
    <row r="199" s="2" customFormat="1" ht="16.5" customHeight="1">
      <c r="A199" s="39"/>
      <c r="B199" s="40"/>
      <c r="C199" s="272" t="s">
        <v>447</v>
      </c>
      <c r="D199" s="272" t="s">
        <v>211</v>
      </c>
      <c r="E199" s="273" t="s">
        <v>1744</v>
      </c>
      <c r="F199" s="274" t="s">
        <v>1745</v>
      </c>
      <c r="G199" s="275" t="s">
        <v>1666</v>
      </c>
      <c r="H199" s="276">
        <v>1</v>
      </c>
      <c r="I199" s="277"/>
      <c r="J199" s="278">
        <f>ROUND(I199*H199,2)</f>
        <v>0</v>
      </c>
      <c r="K199" s="279"/>
      <c r="L199" s="280"/>
      <c r="M199" s="281" t="s">
        <v>1</v>
      </c>
      <c r="N199" s="282" t="s">
        <v>42</v>
      </c>
      <c r="O199" s="92"/>
      <c r="P199" s="245">
        <f>O199*H199</f>
        <v>0</v>
      </c>
      <c r="Q199" s="245">
        <v>0</v>
      </c>
      <c r="R199" s="245">
        <f>Q199*H199</f>
        <v>0</v>
      </c>
      <c r="S199" s="245">
        <v>0</v>
      </c>
      <c r="T199" s="246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7" t="s">
        <v>346</v>
      </c>
      <c r="AT199" s="247" t="s">
        <v>211</v>
      </c>
      <c r="AU199" s="247" t="s">
        <v>87</v>
      </c>
      <c r="AY199" s="18" t="s">
        <v>167</v>
      </c>
      <c r="BE199" s="248">
        <f>IF(N199="základní",J199,0)</f>
        <v>0</v>
      </c>
      <c r="BF199" s="248">
        <f>IF(N199="snížená",J199,0)</f>
        <v>0</v>
      </c>
      <c r="BG199" s="248">
        <f>IF(N199="zákl. přenesená",J199,0)</f>
        <v>0</v>
      </c>
      <c r="BH199" s="248">
        <f>IF(N199="sníž. přenesená",J199,0)</f>
        <v>0</v>
      </c>
      <c r="BI199" s="248">
        <f>IF(N199="nulová",J199,0)</f>
        <v>0</v>
      </c>
      <c r="BJ199" s="18" t="s">
        <v>85</v>
      </c>
      <c r="BK199" s="248">
        <f>ROUND(I199*H199,2)</f>
        <v>0</v>
      </c>
      <c r="BL199" s="18" t="s">
        <v>251</v>
      </c>
      <c r="BM199" s="247" t="s">
        <v>744</v>
      </c>
    </row>
    <row r="200" s="2" customFormat="1" ht="16.5" customHeight="1">
      <c r="A200" s="39"/>
      <c r="B200" s="40"/>
      <c r="C200" s="272" t="s">
        <v>453</v>
      </c>
      <c r="D200" s="272" t="s">
        <v>211</v>
      </c>
      <c r="E200" s="273" t="s">
        <v>1734</v>
      </c>
      <c r="F200" s="274" t="s">
        <v>1735</v>
      </c>
      <c r="G200" s="275" t="s">
        <v>1666</v>
      </c>
      <c r="H200" s="276">
        <v>1</v>
      </c>
      <c r="I200" s="277"/>
      <c r="J200" s="278">
        <f>ROUND(I200*H200,2)</f>
        <v>0</v>
      </c>
      <c r="K200" s="279"/>
      <c r="L200" s="280"/>
      <c r="M200" s="281" t="s">
        <v>1</v>
      </c>
      <c r="N200" s="282" t="s">
        <v>42</v>
      </c>
      <c r="O200" s="92"/>
      <c r="P200" s="245">
        <f>O200*H200</f>
        <v>0</v>
      </c>
      <c r="Q200" s="245">
        <v>0</v>
      </c>
      <c r="R200" s="245">
        <f>Q200*H200</f>
        <v>0</v>
      </c>
      <c r="S200" s="245">
        <v>0</v>
      </c>
      <c r="T200" s="246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7" t="s">
        <v>346</v>
      </c>
      <c r="AT200" s="247" t="s">
        <v>211</v>
      </c>
      <c r="AU200" s="247" t="s">
        <v>87</v>
      </c>
      <c r="AY200" s="18" t="s">
        <v>167</v>
      </c>
      <c r="BE200" s="248">
        <f>IF(N200="základní",J200,0)</f>
        <v>0</v>
      </c>
      <c r="BF200" s="248">
        <f>IF(N200="snížená",J200,0)</f>
        <v>0</v>
      </c>
      <c r="BG200" s="248">
        <f>IF(N200="zákl. přenesená",J200,0)</f>
        <v>0</v>
      </c>
      <c r="BH200" s="248">
        <f>IF(N200="sníž. přenesená",J200,0)</f>
        <v>0</v>
      </c>
      <c r="BI200" s="248">
        <f>IF(N200="nulová",J200,0)</f>
        <v>0</v>
      </c>
      <c r="BJ200" s="18" t="s">
        <v>85</v>
      </c>
      <c r="BK200" s="248">
        <f>ROUND(I200*H200,2)</f>
        <v>0</v>
      </c>
      <c r="BL200" s="18" t="s">
        <v>251</v>
      </c>
      <c r="BM200" s="247" t="s">
        <v>753</v>
      </c>
    </row>
    <row r="201" s="2" customFormat="1" ht="16.5" customHeight="1">
      <c r="A201" s="39"/>
      <c r="B201" s="40"/>
      <c r="C201" s="272" t="s">
        <v>457</v>
      </c>
      <c r="D201" s="272" t="s">
        <v>211</v>
      </c>
      <c r="E201" s="273" t="s">
        <v>1764</v>
      </c>
      <c r="F201" s="274" t="s">
        <v>1765</v>
      </c>
      <c r="G201" s="275" t="s">
        <v>238</v>
      </c>
      <c r="H201" s="276">
        <v>8</v>
      </c>
      <c r="I201" s="277"/>
      <c r="J201" s="278">
        <f>ROUND(I201*H201,2)</f>
        <v>0</v>
      </c>
      <c r="K201" s="279"/>
      <c r="L201" s="280"/>
      <c r="M201" s="281" t="s">
        <v>1</v>
      </c>
      <c r="N201" s="282" t="s">
        <v>42</v>
      </c>
      <c r="O201" s="92"/>
      <c r="P201" s="245">
        <f>O201*H201</f>
        <v>0</v>
      </c>
      <c r="Q201" s="245">
        <v>0</v>
      </c>
      <c r="R201" s="245">
        <f>Q201*H201</f>
        <v>0</v>
      </c>
      <c r="S201" s="245">
        <v>0</v>
      </c>
      <c r="T201" s="246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7" t="s">
        <v>346</v>
      </c>
      <c r="AT201" s="247" t="s">
        <v>211</v>
      </c>
      <c r="AU201" s="247" t="s">
        <v>87</v>
      </c>
      <c r="AY201" s="18" t="s">
        <v>167</v>
      </c>
      <c r="BE201" s="248">
        <f>IF(N201="základní",J201,0)</f>
        <v>0</v>
      </c>
      <c r="BF201" s="248">
        <f>IF(N201="snížená",J201,0)</f>
        <v>0</v>
      </c>
      <c r="BG201" s="248">
        <f>IF(N201="zákl. přenesená",J201,0)</f>
        <v>0</v>
      </c>
      <c r="BH201" s="248">
        <f>IF(N201="sníž. přenesená",J201,0)</f>
        <v>0</v>
      </c>
      <c r="BI201" s="248">
        <f>IF(N201="nulová",J201,0)</f>
        <v>0</v>
      </c>
      <c r="BJ201" s="18" t="s">
        <v>85</v>
      </c>
      <c r="BK201" s="248">
        <f>ROUND(I201*H201,2)</f>
        <v>0</v>
      </c>
      <c r="BL201" s="18" t="s">
        <v>251</v>
      </c>
      <c r="BM201" s="247" t="s">
        <v>767</v>
      </c>
    </row>
    <row r="202" s="2" customFormat="1" ht="21.75" customHeight="1">
      <c r="A202" s="39"/>
      <c r="B202" s="40"/>
      <c r="C202" s="272" t="s">
        <v>463</v>
      </c>
      <c r="D202" s="272" t="s">
        <v>211</v>
      </c>
      <c r="E202" s="273" t="s">
        <v>1766</v>
      </c>
      <c r="F202" s="274" t="s">
        <v>1767</v>
      </c>
      <c r="G202" s="275" t="s">
        <v>1666</v>
      </c>
      <c r="H202" s="276">
        <v>45</v>
      </c>
      <c r="I202" s="277"/>
      <c r="J202" s="278">
        <f>ROUND(I202*H202,2)</f>
        <v>0</v>
      </c>
      <c r="K202" s="279"/>
      <c r="L202" s="280"/>
      <c r="M202" s="281" t="s">
        <v>1</v>
      </c>
      <c r="N202" s="282" t="s">
        <v>42</v>
      </c>
      <c r="O202" s="92"/>
      <c r="P202" s="245">
        <f>O202*H202</f>
        <v>0</v>
      </c>
      <c r="Q202" s="245">
        <v>0</v>
      </c>
      <c r="R202" s="245">
        <f>Q202*H202</f>
        <v>0</v>
      </c>
      <c r="S202" s="245">
        <v>0</v>
      </c>
      <c r="T202" s="246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7" t="s">
        <v>346</v>
      </c>
      <c r="AT202" s="247" t="s">
        <v>211</v>
      </c>
      <c r="AU202" s="247" t="s">
        <v>87</v>
      </c>
      <c r="AY202" s="18" t="s">
        <v>167</v>
      </c>
      <c r="BE202" s="248">
        <f>IF(N202="základní",J202,0)</f>
        <v>0</v>
      </c>
      <c r="BF202" s="248">
        <f>IF(N202="snížená",J202,0)</f>
        <v>0</v>
      </c>
      <c r="BG202" s="248">
        <f>IF(N202="zákl. přenesená",J202,0)</f>
        <v>0</v>
      </c>
      <c r="BH202" s="248">
        <f>IF(N202="sníž. přenesená",J202,0)</f>
        <v>0</v>
      </c>
      <c r="BI202" s="248">
        <f>IF(N202="nulová",J202,0)</f>
        <v>0</v>
      </c>
      <c r="BJ202" s="18" t="s">
        <v>85</v>
      </c>
      <c r="BK202" s="248">
        <f>ROUND(I202*H202,2)</f>
        <v>0</v>
      </c>
      <c r="BL202" s="18" t="s">
        <v>251</v>
      </c>
      <c r="BM202" s="247" t="s">
        <v>776</v>
      </c>
    </row>
    <row r="203" s="2" customFormat="1" ht="21.75" customHeight="1">
      <c r="A203" s="39"/>
      <c r="B203" s="40"/>
      <c r="C203" s="272" t="s">
        <v>477</v>
      </c>
      <c r="D203" s="272" t="s">
        <v>211</v>
      </c>
      <c r="E203" s="273" t="s">
        <v>1768</v>
      </c>
      <c r="F203" s="274" t="s">
        <v>1769</v>
      </c>
      <c r="G203" s="275" t="s">
        <v>1666</v>
      </c>
      <c r="H203" s="276">
        <v>30</v>
      </c>
      <c r="I203" s="277"/>
      <c r="J203" s="278">
        <f>ROUND(I203*H203,2)</f>
        <v>0</v>
      </c>
      <c r="K203" s="279"/>
      <c r="L203" s="280"/>
      <c r="M203" s="281" t="s">
        <v>1</v>
      </c>
      <c r="N203" s="282" t="s">
        <v>42</v>
      </c>
      <c r="O203" s="92"/>
      <c r="P203" s="245">
        <f>O203*H203</f>
        <v>0</v>
      </c>
      <c r="Q203" s="245">
        <v>0</v>
      </c>
      <c r="R203" s="245">
        <f>Q203*H203</f>
        <v>0</v>
      </c>
      <c r="S203" s="245">
        <v>0</v>
      </c>
      <c r="T203" s="246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7" t="s">
        <v>346</v>
      </c>
      <c r="AT203" s="247" t="s">
        <v>211</v>
      </c>
      <c r="AU203" s="247" t="s">
        <v>87</v>
      </c>
      <c r="AY203" s="18" t="s">
        <v>167</v>
      </c>
      <c r="BE203" s="248">
        <f>IF(N203="základní",J203,0)</f>
        <v>0</v>
      </c>
      <c r="BF203" s="248">
        <f>IF(N203="snížená",J203,0)</f>
        <v>0</v>
      </c>
      <c r="BG203" s="248">
        <f>IF(N203="zákl. přenesená",J203,0)</f>
        <v>0</v>
      </c>
      <c r="BH203" s="248">
        <f>IF(N203="sníž. přenesená",J203,0)</f>
        <v>0</v>
      </c>
      <c r="BI203" s="248">
        <f>IF(N203="nulová",J203,0)</f>
        <v>0</v>
      </c>
      <c r="BJ203" s="18" t="s">
        <v>85</v>
      </c>
      <c r="BK203" s="248">
        <f>ROUND(I203*H203,2)</f>
        <v>0</v>
      </c>
      <c r="BL203" s="18" t="s">
        <v>251</v>
      </c>
      <c r="BM203" s="247" t="s">
        <v>787</v>
      </c>
    </row>
    <row r="204" s="2" customFormat="1" ht="21.75" customHeight="1">
      <c r="A204" s="39"/>
      <c r="B204" s="40"/>
      <c r="C204" s="272" t="s">
        <v>481</v>
      </c>
      <c r="D204" s="272" t="s">
        <v>211</v>
      </c>
      <c r="E204" s="273" t="s">
        <v>1770</v>
      </c>
      <c r="F204" s="274" t="s">
        <v>1771</v>
      </c>
      <c r="G204" s="275" t="s">
        <v>1666</v>
      </c>
      <c r="H204" s="276">
        <v>15</v>
      </c>
      <c r="I204" s="277"/>
      <c r="J204" s="278">
        <f>ROUND(I204*H204,2)</f>
        <v>0</v>
      </c>
      <c r="K204" s="279"/>
      <c r="L204" s="280"/>
      <c r="M204" s="281" t="s">
        <v>1</v>
      </c>
      <c r="N204" s="282" t="s">
        <v>42</v>
      </c>
      <c r="O204" s="92"/>
      <c r="P204" s="245">
        <f>O204*H204</f>
        <v>0</v>
      </c>
      <c r="Q204" s="245">
        <v>0</v>
      </c>
      <c r="R204" s="245">
        <f>Q204*H204</f>
        <v>0</v>
      </c>
      <c r="S204" s="245">
        <v>0</v>
      </c>
      <c r="T204" s="246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7" t="s">
        <v>346</v>
      </c>
      <c r="AT204" s="247" t="s">
        <v>211</v>
      </c>
      <c r="AU204" s="247" t="s">
        <v>87</v>
      </c>
      <c r="AY204" s="18" t="s">
        <v>167</v>
      </c>
      <c r="BE204" s="248">
        <f>IF(N204="základní",J204,0)</f>
        <v>0</v>
      </c>
      <c r="BF204" s="248">
        <f>IF(N204="snížená",J204,0)</f>
        <v>0</v>
      </c>
      <c r="BG204" s="248">
        <f>IF(N204="zákl. přenesená",J204,0)</f>
        <v>0</v>
      </c>
      <c r="BH204" s="248">
        <f>IF(N204="sníž. přenesená",J204,0)</f>
        <v>0</v>
      </c>
      <c r="BI204" s="248">
        <f>IF(N204="nulová",J204,0)</f>
        <v>0</v>
      </c>
      <c r="BJ204" s="18" t="s">
        <v>85</v>
      </c>
      <c r="BK204" s="248">
        <f>ROUND(I204*H204,2)</f>
        <v>0</v>
      </c>
      <c r="BL204" s="18" t="s">
        <v>251</v>
      </c>
      <c r="BM204" s="247" t="s">
        <v>800</v>
      </c>
    </row>
    <row r="205" s="2" customFormat="1" ht="21.75" customHeight="1">
      <c r="A205" s="39"/>
      <c r="B205" s="40"/>
      <c r="C205" s="272" t="s">
        <v>486</v>
      </c>
      <c r="D205" s="272" t="s">
        <v>211</v>
      </c>
      <c r="E205" s="273" t="s">
        <v>1772</v>
      </c>
      <c r="F205" s="274" t="s">
        <v>1773</v>
      </c>
      <c r="G205" s="275" t="s">
        <v>1666</v>
      </c>
      <c r="H205" s="276">
        <v>10</v>
      </c>
      <c r="I205" s="277"/>
      <c r="J205" s="278">
        <f>ROUND(I205*H205,2)</f>
        <v>0</v>
      </c>
      <c r="K205" s="279"/>
      <c r="L205" s="280"/>
      <c r="M205" s="281" t="s">
        <v>1</v>
      </c>
      <c r="N205" s="282" t="s">
        <v>42</v>
      </c>
      <c r="O205" s="92"/>
      <c r="P205" s="245">
        <f>O205*H205</f>
        <v>0</v>
      </c>
      <c r="Q205" s="245">
        <v>0</v>
      </c>
      <c r="R205" s="245">
        <f>Q205*H205</f>
        <v>0</v>
      </c>
      <c r="S205" s="245">
        <v>0</v>
      </c>
      <c r="T205" s="246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7" t="s">
        <v>346</v>
      </c>
      <c r="AT205" s="247" t="s">
        <v>211</v>
      </c>
      <c r="AU205" s="247" t="s">
        <v>87</v>
      </c>
      <c r="AY205" s="18" t="s">
        <v>167</v>
      </c>
      <c r="BE205" s="248">
        <f>IF(N205="základní",J205,0)</f>
        <v>0</v>
      </c>
      <c r="BF205" s="248">
        <f>IF(N205="snížená",J205,0)</f>
        <v>0</v>
      </c>
      <c r="BG205" s="248">
        <f>IF(N205="zákl. přenesená",J205,0)</f>
        <v>0</v>
      </c>
      <c r="BH205" s="248">
        <f>IF(N205="sníž. přenesená",J205,0)</f>
        <v>0</v>
      </c>
      <c r="BI205" s="248">
        <f>IF(N205="nulová",J205,0)</f>
        <v>0</v>
      </c>
      <c r="BJ205" s="18" t="s">
        <v>85</v>
      </c>
      <c r="BK205" s="248">
        <f>ROUND(I205*H205,2)</f>
        <v>0</v>
      </c>
      <c r="BL205" s="18" t="s">
        <v>251</v>
      </c>
      <c r="BM205" s="247" t="s">
        <v>810</v>
      </c>
    </row>
    <row r="206" s="2" customFormat="1" ht="16.5" customHeight="1">
      <c r="A206" s="39"/>
      <c r="B206" s="40"/>
      <c r="C206" s="272" t="s">
        <v>490</v>
      </c>
      <c r="D206" s="272" t="s">
        <v>211</v>
      </c>
      <c r="E206" s="273" t="s">
        <v>1774</v>
      </c>
      <c r="F206" s="274" t="s">
        <v>1775</v>
      </c>
      <c r="G206" s="275" t="s">
        <v>238</v>
      </c>
      <c r="H206" s="276">
        <v>30</v>
      </c>
      <c r="I206" s="277"/>
      <c r="J206" s="278">
        <f>ROUND(I206*H206,2)</f>
        <v>0</v>
      </c>
      <c r="K206" s="279"/>
      <c r="L206" s="280"/>
      <c r="M206" s="281" t="s">
        <v>1</v>
      </c>
      <c r="N206" s="282" t="s">
        <v>42</v>
      </c>
      <c r="O206" s="92"/>
      <c r="P206" s="245">
        <f>O206*H206</f>
        <v>0</v>
      </c>
      <c r="Q206" s="245">
        <v>0</v>
      </c>
      <c r="R206" s="245">
        <f>Q206*H206</f>
        <v>0</v>
      </c>
      <c r="S206" s="245">
        <v>0</v>
      </c>
      <c r="T206" s="246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7" t="s">
        <v>346</v>
      </c>
      <c r="AT206" s="247" t="s">
        <v>211</v>
      </c>
      <c r="AU206" s="247" t="s">
        <v>87</v>
      </c>
      <c r="AY206" s="18" t="s">
        <v>167</v>
      </c>
      <c r="BE206" s="248">
        <f>IF(N206="základní",J206,0)</f>
        <v>0</v>
      </c>
      <c r="BF206" s="248">
        <f>IF(N206="snížená",J206,0)</f>
        <v>0</v>
      </c>
      <c r="BG206" s="248">
        <f>IF(N206="zákl. přenesená",J206,0)</f>
        <v>0</v>
      </c>
      <c r="BH206" s="248">
        <f>IF(N206="sníž. přenesená",J206,0)</f>
        <v>0</v>
      </c>
      <c r="BI206" s="248">
        <f>IF(N206="nulová",J206,0)</f>
        <v>0</v>
      </c>
      <c r="BJ206" s="18" t="s">
        <v>85</v>
      </c>
      <c r="BK206" s="248">
        <f>ROUND(I206*H206,2)</f>
        <v>0</v>
      </c>
      <c r="BL206" s="18" t="s">
        <v>251</v>
      </c>
      <c r="BM206" s="247" t="s">
        <v>822</v>
      </c>
    </row>
    <row r="207" s="2" customFormat="1" ht="16.5" customHeight="1">
      <c r="A207" s="39"/>
      <c r="B207" s="40"/>
      <c r="C207" s="272" t="s">
        <v>497</v>
      </c>
      <c r="D207" s="272" t="s">
        <v>211</v>
      </c>
      <c r="E207" s="273" t="s">
        <v>1776</v>
      </c>
      <c r="F207" s="274" t="s">
        <v>1777</v>
      </c>
      <c r="G207" s="275" t="s">
        <v>238</v>
      </c>
      <c r="H207" s="276">
        <v>50</v>
      </c>
      <c r="I207" s="277"/>
      <c r="J207" s="278">
        <f>ROUND(I207*H207,2)</f>
        <v>0</v>
      </c>
      <c r="K207" s="279"/>
      <c r="L207" s="280"/>
      <c r="M207" s="281" t="s">
        <v>1</v>
      </c>
      <c r="N207" s="282" t="s">
        <v>42</v>
      </c>
      <c r="O207" s="92"/>
      <c r="P207" s="245">
        <f>O207*H207</f>
        <v>0</v>
      </c>
      <c r="Q207" s="245">
        <v>0</v>
      </c>
      <c r="R207" s="245">
        <f>Q207*H207</f>
        <v>0</v>
      </c>
      <c r="S207" s="245">
        <v>0</v>
      </c>
      <c r="T207" s="246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7" t="s">
        <v>346</v>
      </c>
      <c r="AT207" s="247" t="s">
        <v>211</v>
      </c>
      <c r="AU207" s="247" t="s">
        <v>87</v>
      </c>
      <c r="AY207" s="18" t="s">
        <v>167</v>
      </c>
      <c r="BE207" s="248">
        <f>IF(N207="základní",J207,0)</f>
        <v>0</v>
      </c>
      <c r="BF207" s="248">
        <f>IF(N207="snížená",J207,0)</f>
        <v>0</v>
      </c>
      <c r="BG207" s="248">
        <f>IF(N207="zákl. přenesená",J207,0)</f>
        <v>0</v>
      </c>
      <c r="BH207" s="248">
        <f>IF(N207="sníž. přenesená",J207,0)</f>
        <v>0</v>
      </c>
      <c r="BI207" s="248">
        <f>IF(N207="nulová",J207,0)</f>
        <v>0</v>
      </c>
      <c r="BJ207" s="18" t="s">
        <v>85</v>
      </c>
      <c r="BK207" s="248">
        <f>ROUND(I207*H207,2)</f>
        <v>0</v>
      </c>
      <c r="BL207" s="18" t="s">
        <v>251</v>
      </c>
      <c r="BM207" s="247" t="s">
        <v>832</v>
      </c>
    </row>
    <row r="208" s="2" customFormat="1" ht="16.5" customHeight="1">
      <c r="A208" s="39"/>
      <c r="B208" s="40"/>
      <c r="C208" s="272" t="s">
        <v>501</v>
      </c>
      <c r="D208" s="272" t="s">
        <v>211</v>
      </c>
      <c r="E208" s="273" t="s">
        <v>1778</v>
      </c>
      <c r="F208" s="274" t="s">
        <v>1779</v>
      </c>
      <c r="G208" s="275" t="s">
        <v>1666</v>
      </c>
      <c r="H208" s="276">
        <v>8</v>
      </c>
      <c r="I208" s="277"/>
      <c r="J208" s="278">
        <f>ROUND(I208*H208,2)</f>
        <v>0</v>
      </c>
      <c r="K208" s="279"/>
      <c r="L208" s="280"/>
      <c r="M208" s="281" t="s">
        <v>1</v>
      </c>
      <c r="N208" s="282" t="s">
        <v>42</v>
      </c>
      <c r="O208" s="92"/>
      <c r="P208" s="245">
        <f>O208*H208</f>
        <v>0</v>
      </c>
      <c r="Q208" s="245">
        <v>0</v>
      </c>
      <c r="R208" s="245">
        <f>Q208*H208</f>
        <v>0</v>
      </c>
      <c r="S208" s="245">
        <v>0</v>
      </c>
      <c r="T208" s="246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7" t="s">
        <v>346</v>
      </c>
      <c r="AT208" s="247" t="s">
        <v>211</v>
      </c>
      <c r="AU208" s="247" t="s">
        <v>87</v>
      </c>
      <c r="AY208" s="18" t="s">
        <v>167</v>
      </c>
      <c r="BE208" s="248">
        <f>IF(N208="základní",J208,0)</f>
        <v>0</v>
      </c>
      <c r="BF208" s="248">
        <f>IF(N208="snížená",J208,0)</f>
        <v>0</v>
      </c>
      <c r="BG208" s="248">
        <f>IF(N208="zákl. přenesená",J208,0)</f>
        <v>0</v>
      </c>
      <c r="BH208" s="248">
        <f>IF(N208="sníž. přenesená",J208,0)</f>
        <v>0</v>
      </c>
      <c r="BI208" s="248">
        <f>IF(N208="nulová",J208,0)</f>
        <v>0</v>
      </c>
      <c r="BJ208" s="18" t="s">
        <v>85</v>
      </c>
      <c r="BK208" s="248">
        <f>ROUND(I208*H208,2)</f>
        <v>0</v>
      </c>
      <c r="BL208" s="18" t="s">
        <v>251</v>
      </c>
      <c r="BM208" s="247" t="s">
        <v>842</v>
      </c>
    </row>
    <row r="209" s="2" customFormat="1" ht="16.5" customHeight="1">
      <c r="A209" s="39"/>
      <c r="B209" s="40"/>
      <c r="C209" s="272" t="s">
        <v>506</v>
      </c>
      <c r="D209" s="272" t="s">
        <v>211</v>
      </c>
      <c r="E209" s="273" t="s">
        <v>1780</v>
      </c>
      <c r="F209" s="274" t="s">
        <v>1781</v>
      </c>
      <c r="G209" s="275" t="s">
        <v>1666</v>
      </c>
      <c r="H209" s="276">
        <v>20</v>
      </c>
      <c r="I209" s="277"/>
      <c r="J209" s="278">
        <f>ROUND(I209*H209,2)</f>
        <v>0</v>
      </c>
      <c r="K209" s="279"/>
      <c r="L209" s="280"/>
      <c r="M209" s="281" t="s">
        <v>1</v>
      </c>
      <c r="N209" s="282" t="s">
        <v>42</v>
      </c>
      <c r="O209" s="92"/>
      <c r="P209" s="245">
        <f>O209*H209</f>
        <v>0</v>
      </c>
      <c r="Q209" s="245">
        <v>0</v>
      </c>
      <c r="R209" s="245">
        <f>Q209*H209</f>
        <v>0</v>
      </c>
      <c r="S209" s="245">
        <v>0</v>
      </c>
      <c r="T209" s="246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7" t="s">
        <v>346</v>
      </c>
      <c r="AT209" s="247" t="s">
        <v>211</v>
      </c>
      <c r="AU209" s="247" t="s">
        <v>87</v>
      </c>
      <c r="AY209" s="18" t="s">
        <v>167</v>
      </c>
      <c r="BE209" s="248">
        <f>IF(N209="základní",J209,0)</f>
        <v>0</v>
      </c>
      <c r="BF209" s="248">
        <f>IF(N209="snížená",J209,0)</f>
        <v>0</v>
      </c>
      <c r="BG209" s="248">
        <f>IF(N209="zákl. přenesená",J209,0)</f>
        <v>0</v>
      </c>
      <c r="BH209" s="248">
        <f>IF(N209="sníž. přenesená",J209,0)</f>
        <v>0</v>
      </c>
      <c r="BI209" s="248">
        <f>IF(N209="nulová",J209,0)</f>
        <v>0</v>
      </c>
      <c r="BJ209" s="18" t="s">
        <v>85</v>
      </c>
      <c r="BK209" s="248">
        <f>ROUND(I209*H209,2)</f>
        <v>0</v>
      </c>
      <c r="BL209" s="18" t="s">
        <v>251</v>
      </c>
      <c r="BM209" s="247" t="s">
        <v>851</v>
      </c>
    </row>
    <row r="210" s="2" customFormat="1" ht="16.5" customHeight="1">
      <c r="A210" s="39"/>
      <c r="B210" s="40"/>
      <c r="C210" s="272" t="s">
        <v>511</v>
      </c>
      <c r="D210" s="272" t="s">
        <v>211</v>
      </c>
      <c r="E210" s="273" t="s">
        <v>1782</v>
      </c>
      <c r="F210" s="274" t="s">
        <v>1783</v>
      </c>
      <c r="G210" s="275" t="s">
        <v>238</v>
      </c>
      <c r="H210" s="276">
        <v>25</v>
      </c>
      <c r="I210" s="277"/>
      <c r="J210" s="278">
        <f>ROUND(I210*H210,2)</f>
        <v>0</v>
      </c>
      <c r="K210" s="279"/>
      <c r="L210" s="280"/>
      <c r="M210" s="281" t="s">
        <v>1</v>
      </c>
      <c r="N210" s="282" t="s">
        <v>42</v>
      </c>
      <c r="O210" s="92"/>
      <c r="P210" s="245">
        <f>O210*H210</f>
        <v>0</v>
      </c>
      <c r="Q210" s="245">
        <v>0</v>
      </c>
      <c r="R210" s="245">
        <f>Q210*H210</f>
        <v>0</v>
      </c>
      <c r="S210" s="245">
        <v>0</v>
      </c>
      <c r="T210" s="246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7" t="s">
        <v>346</v>
      </c>
      <c r="AT210" s="247" t="s">
        <v>211</v>
      </c>
      <c r="AU210" s="247" t="s">
        <v>87</v>
      </c>
      <c r="AY210" s="18" t="s">
        <v>167</v>
      </c>
      <c r="BE210" s="248">
        <f>IF(N210="základní",J210,0)</f>
        <v>0</v>
      </c>
      <c r="BF210" s="248">
        <f>IF(N210="snížená",J210,0)</f>
        <v>0</v>
      </c>
      <c r="BG210" s="248">
        <f>IF(N210="zákl. přenesená",J210,0)</f>
        <v>0</v>
      </c>
      <c r="BH210" s="248">
        <f>IF(N210="sníž. přenesená",J210,0)</f>
        <v>0</v>
      </c>
      <c r="BI210" s="248">
        <f>IF(N210="nulová",J210,0)</f>
        <v>0</v>
      </c>
      <c r="BJ210" s="18" t="s">
        <v>85</v>
      </c>
      <c r="BK210" s="248">
        <f>ROUND(I210*H210,2)</f>
        <v>0</v>
      </c>
      <c r="BL210" s="18" t="s">
        <v>251</v>
      </c>
      <c r="BM210" s="247" t="s">
        <v>862</v>
      </c>
    </row>
    <row r="211" s="2" customFormat="1" ht="16.5" customHeight="1">
      <c r="A211" s="39"/>
      <c r="B211" s="40"/>
      <c r="C211" s="272" t="s">
        <v>515</v>
      </c>
      <c r="D211" s="272" t="s">
        <v>211</v>
      </c>
      <c r="E211" s="273" t="s">
        <v>1784</v>
      </c>
      <c r="F211" s="274" t="s">
        <v>1785</v>
      </c>
      <c r="G211" s="275" t="s">
        <v>1666</v>
      </c>
      <c r="H211" s="276">
        <v>9</v>
      </c>
      <c r="I211" s="277"/>
      <c r="J211" s="278">
        <f>ROUND(I211*H211,2)</f>
        <v>0</v>
      </c>
      <c r="K211" s="279"/>
      <c r="L211" s="280"/>
      <c r="M211" s="281" t="s">
        <v>1</v>
      </c>
      <c r="N211" s="282" t="s">
        <v>42</v>
      </c>
      <c r="O211" s="92"/>
      <c r="P211" s="245">
        <f>O211*H211</f>
        <v>0</v>
      </c>
      <c r="Q211" s="245">
        <v>0</v>
      </c>
      <c r="R211" s="245">
        <f>Q211*H211</f>
        <v>0</v>
      </c>
      <c r="S211" s="245">
        <v>0</v>
      </c>
      <c r="T211" s="246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7" t="s">
        <v>346</v>
      </c>
      <c r="AT211" s="247" t="s">
        <v>211</v>
      </c>
      <c r="AU211" s="247" t="s">
        <v>87</v>
      </c>
      <c r="AY211" s="18" t="s">
        <v>167</v>
      </c>
      <c r="BE211" s="248">
        <f>IF(N211="základní",J211,0)</f>
        <v>0</v>
      </c>
      <c r="BF211" s="248">
        <f>IF(N211="snížená",J211,0)</f>
        <v>0</v>
      </c>
      <c r="BG211" s="248">
        <f>IF(N211="zákl. přenesená",J211,0)</f>
        <v>0</v>
      </c>
      <c r="BH211" s="248">
        <f>IF(N211="sníž. přenesená",J211,0)</f>
        <v>0</v>
      </c>
      <c r="BI211" s="248">
        <f>IF(N211="nulová",J211,0)</f>
        <v>0</v>
      </c>
      <c r="BJ211" s="18" t="s">
        <v>85</v>
      </c>
      <c r="BK211" s="248">
        <f>ROUND(I211*H211,2)</f>
        <v>0</v>
      </c>
      <c r="BL211" s="18" t="s">
        <v>251</v>
      </c>
      <c r="BM211" s="247" t="s">
        <v>872</v>
      </c>
    </row>
    <row r="212" s="2" customFormat="1" ht="16.5" customHeight="1">
      <c r="A212" s="39"/>
      <c r="B212" s="40"/>
      <c r="C212" s="272" t="s">
        <v>529</v>
      </c>
      <c r="D212" s="272" t="s">
        <v>211</v>
      </c>
      <c r="E212" s="273" t="s">
        <v>1786</v>
      </c>
      <c r="F212" s="274" t="s">
        <v>1787</v>
      </c>
      <c r="G212" s="275" t="s">
        <v>1666</v>
      </c>
      <c r="H212" s="276">
        <v>9</v>
      </c>
      <c r="I212" s="277"/>
      <c r="J212" s="278">
        <f>ROUND(I212*H212,2)</f>
        <v>0</v>
      </c>
      <c r="K212" s="279"/>
      <c r="L212" s="280"/>
      <c r="M212" s="281" t="s">
        <v>1</v>
      </c>
      <c r="N212" s="282" t="s">
        <v>42</v>
      </c>
      <c r="O212" s="92"/>
      <c r="P212" s="245">
        <f>O212*H212</f>
        <v>0</v>
      </c>
      <c r="Q212" s="245">
        <v>0</v>
      </c>
      <c r="R212" s="245">
        <f>Q212*H212</f>
        <v>0</v>
      </c>
      <c r="S212" s="245">
        <v>0</v>
      </c>
      <c r="T212" s="246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7" t="s">
        <v>346</v>
      </c>
      <c r="AT212" s="247" t="s">
        <v>211</v>
      </c>
      <c r="AU212" s="247" t="s">
        <v>87</v>
      </c>
      <c r="AY212" s="18" t="s">
        <v>167</v>
      </c>
      <c r="BE212" s="248">
        <f>IF(N212="základní",J212,0)</f>
        <v>0</v>
      </c>
      <c r="BF212" s="248">
        <f>IF(N212="snížená",J212,0)</f>
        <v>0</v>
      </c>
      <c r="BG212" s="248">
        <f>IF(N212="zákl. přenesená",J212,0)</f>
        <v>0</v>
      </c>
      <c r="BH212" s="248">
        <f>IF(N212="sníž. přenesená",J212,0)</f>
        <v>0</v>
      </c>
      <c r="BI212" s="248">
        <f>IF(N212="nulová",J212,0)</f>
        <v>0</v>
      </c>
      <c r="BJ212" s="18" t="s">
        <v>85</v>
      </c>
      <c r="BK212" s="248">
        <f>ROUND(I212*H212,2)</f>
        <v>0</v>
      </c>
      <c r="BL212" s="18" t="s">
        <v>251</v>
      </c>
      <c r="BM212" s="247" t="s">
        <v>880</v>
      </c>
    </row>
    <row r="213" s="2" customFormat="1" ht="16.5" customHeight="1">
      <c r="A213" s="39"/>
      <c r="B213" s="40"/>
      <c r="C213" s="272" t="s">
        <v>535</v>
      </c>
      <c r="D213" s="272" t="s">
        <v>211</v>
      </c>
      <c r="E213" s="273" t="s">
        <v>1788</v>
      </c>
      <c r="F213" s="274" t="s">
        <v>1789</v>
      </c>
      <c r="G213" s="275" t="s">
        <v>1666</v>
      </c>
      <c r="H213" s="276">
        <v>9</v>
      </c>
      <c r="I213" s="277"/>
      <c r="J213" s="278">
        <f>ROUND(I213*H213,2)</f>
        <v>0</v>
      </c>
      <c r="K213" s="279"/>
      <c r="L213" s="280"/>
      <c r="M213" s="281" t="s">
        <v>1</v>
      </c>
      <c r="N213" s="282" t="s">
        <v>42</v>
      </c>
      <c r="O213" s="92"/>
      <c r="P213" s="245">
        <f>O213*H213</f>
        <v>0</v>
      </c>
      <c r="Q213" s="245">
        <v>0</v>
      </c>
      <c r="R213" s="245">
        <f>Q213*H213</f>
        <v>0</v>
      </c>
      <c r="S213" s="245">
        <v>0</v>
      </c>
      <c r="T213" s="246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7" t="s">
        <v>346</v>
      </c>
      <c r="AT213" s="247" t="s">
        <v>211</v>
      </c>
      <c r="AU213" s="247" t="s">
        <v>87</v>
      </c>
      <c r="AY213" s="18" t="s">
        <v>167</v>
      </c>
      <c r="BE213" s="248">
        <f>IF(N213="základní",J213,0)</f>
        <v>0</v>
      </c>
      <c r="BF213" s="248">
        <f>IF(N213="snížená",J213,0)</f>
        <v>0</v>
      </c>
      <c r="BG213" s="248">
        <f>IF(N213="zákl. přenesená",J213,0)</f>
        <v>0</v>
      </c>
      <c r="BH213" s="248">
        <f>IF(N213="sníž. přenesená",J213,0)</f>
        <v>0</v>
      </c>
      <c r="BI213" s="248">
        <f>IF(N213="nulová",J213,0)</f>
        <v>0</v>
      </c>
      <c r="BJ213" s="18" t="s">
        <v>85</v>
      </c>
      <c r="BK213" s="248">
        <f>ROUND(I213*H213,2)</f>
        <v>0</v>
      </c>
      <c r="BL213" s="18" t="s">
        <v>251</v>
      </c>
      <c r="BM213" s="247" t="s">
        <v>889</v>
      </c>
    </row>
    <row r="214" s="2" customFormat="1" ht="24.15" customHeight="1">
      <c r="A214" s="39"/>
      <c r="B214" s="40"/>
      <c r="C214" s="272" t="s">
        <v>545</v>
      </c>
      <c r="D214" s="272" t="s">
        <v>211</v>
      </c>
      <c r="E214" s="273" t="s">
        <v>1790</v>
      </c>
      <c r="F214" s="274" t="s">
        <v>1791</v>
      </c>
      <c r="G214" s="275" t="s">
        <v>1666</v>
      </c>
      <c r="H214" s="276">
        <v>56</v>
      </c>
      <c r="I214" s="277"/>
      <c r="J214" s="278">
        <f>ROUND(I214*H214,2)</f>
        <v>0</v>
      </c>
      <c r="K214" s="279"/>
      <c r="L214" s="280"/>
      <c r="M214" s="281" t="s">
        <v>1</v>
      </c>
      <c r="N214" s="282" t="s">
        <v>42</v>
      </c>
      <c r="O214" s="92"/>
      <c r="P214" s="245">
        <f>O214*H214</f>
        <v>0</v>
      </c>
      <c r="Q214" s="245">
        <v>0</v>
      </c>
      <c r="R214" s="245">
        <f>Q214*H214</f>
        <v>0</v>
      </c>
      <c r="S214" s="245">
        <v>0</v>
      </c>
      <c r="T214" s="246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7" t="s">
        <v>346</v>
      </c>
      <c r="AT214" s="247" t="s">
        <v>211</v>
      </c>
      <c r="AU214" s="247" t="s">
        <v>87</v>
      </c>
      <c r="AY214" s="18" t="s">
        <v>167</v>
      </c>
      <c r="BE214" s="248">
        <f>IF(N214="základní",J214,0)</f>
        <v>0</v>
      </c>
      <c r="BF214" s="248">
        <f>IF(N214="snížená",J214,0)</f>
        <v>0</v>
      </c>
      <c r="BG214" s="248">
        <f>IF(N214="zákl. přenesená",J214,0)</f>
        <v>0</v>
      </c>
      <c r="BH214" s="248">
        <f>IF(N214="sníž. přenesená",J214,0)</f>
        <v>0</v>
      </c>
      <c r="BI214" s="248">
        <f>IF(N214="nulová",J214,0)</f>
        <v>0</v>
      </c>
      <c r="BJ214" s="18" t="s">
        <v>85</v>
      </c>
      <c r="BK214" s="248">
        <f>ROUND(I214*H214,2)</f>
        <v>0</v>
      </c>
      <c r="BL214" s="18" t="s">
        <v>251</v>
      </c>
      <c r="BM214" s="247" t="s">
        <v>899</v>
      </c>
    </row>
    <row r="215" s="2" customFormat="1" ht="21.75" customHeight="1">
      <c r="A215" s="39"/>
      <c r="B215" s="40"/>
      <c r="C215" s="272" t="s">
        <v>553</v>
      </c>
      <c r="D215" s="272" t="s">
        <v>211</v>
      </c>
      <c r="E215" s="273" t="s">
        <v>1792</v>
      </c>
      <c r="F215" s="274" t="s">
        <v>1793</v>
      </c>
      <c r="G215" s="275" t="s">
        <v>1666</v>
      </c>
      <c r="H215" s="276">
        <v>100</v>
      </c>
      <c r="I215" s="277"/>
      <c r="J215" s="278">
        <f>ROUND(I215*H215,2)</f>
        <v>0</v>
      </c>
      <c r="K215" s="279"/>
      <c r="L215" s="280"/>
      <c r="M215" s="281" t="s">
        <v>1</v>
      </c>
      <c r="N215" s="282" t="s">
        <v>42</v>
      </c>
      <c r="O215" s="92"/>
      <c r="P215" s="245">
        <f>O215*H215</f>
        <v>0</v>
      </c>
      <c r="Q215" s="245">
        <v>0</v>
      </c>
      <c r="R215" s="245">
        <f>Q215*H215</f>
        <v>0</v>
      </c>
      <c r="S215" s="245">
        <v>0</v>
      </c>
      <c r="T215" s="246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7" t="s">
        <v>346</v>
      </c>
      <c r="AT215" s="247" t="s">
        <v>211</v>
      </c>
      <c r="AU215" s="247" t="s">
        <v>87</v>
      </c>
      <c r="AY215" s="18" t="s">
        <v>167</v>
      </c>
      <c r="BE215" s="248">
        <f>IF(N215="základní",J215,0)</f>
        <v>0</v>
      </c>
      <c r="BF215" s="248">
        <f>IF(N215="snížená",J215,0)</f>
        <v>0</v>
      </c>
      <c r="BG215" s="248">
        <f>IF(N215="zákl. přenesená",J215,0)</f>
        <v>0</v>
      </c>
      <c r="BH215" s="248">
        <f>IF(N215="sníž. přenesená",J215,0)</f>
        <v>0</v>
      </c>
      <c r="BI215" s="248">
        <f>IF(N215="nulová",J215,0)</f>
        <v>0</v>
      </c>
      <c r="BJ215" s="18" t="s">
        <v>85</v>
      </c>
      <c r="BK215" s="248">
        <f>ROUND(I215*H215,2)</f>
        <v>0</v>
      </c>
      <c r="BL215" s="18" t="s">
        <v>251</v>
      </c>
      <c r="BM215" s="247" t="s">
        <v>911</v>
      </c>
    </row>
    <row r="216" s="2" customFormat="1" ht="16.5" customHeight="1">
      <c r="A216" s="39"/>
      <c r="B216" s="40"/>
      <c r="C216" s="272" t="s">
        <v>559</v>
      </c>
      <c r="D216" s="272" t="s">
        <v>211</v>
      </c>
      <c r="E216" s="273" t="s">
        <v>1794</v>
      </c>
      <c r="F216" s="274" t="s">
        <v>1795</v>
      </c>
      <c r="G216" s="275" t="s">
        <v>238</v>
      </c>
      <c r="H216" s="276">
        <v>170</v>
      </c>
      <c r="I216" s="277"/>
      <c r="J216" s="278">
        <f>ROUND(I216*H216,2)</f>
        <v>0</v>
      </c>
      <c r="K216" s="279"/>
      <c r="L216" s="280"/>
      <c r="M216" s="281" t="s">
        <v>1</v>
      </c>
      <c r="N216" s="282" t="s">
        <v>42</v>
      </c>
      <c r="O216" s="92"/>
      <c r="P216" s="245">
        <f>O216*H216</f>
        <v>0</v>
      </c>
      <c r="Q216" s="245">
        <v>0</v>
      </c>
      <c r="R216" s="245">
        <f>Q216*H216</f>
        <v>0</v>
      </c>
      <c r="S216" s="245">
        <v>0</v>
      </c>
      <c r="T216" s="246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7" t="s">
        <v>346</v>
      </c>
      <c r="AT216" s="247" t="s">
        <v>211</v>
      </c>
      <c r="AU216" s="247" t="s">
        <v>87</v>
      </c>
      <c r="AY216" s="18" t="s">
        <v>167</v>
      </c>
      <c r="BE216" s="248">
        <f>IF(N216="základní",J216,0)</f>
        <v>0</v>
      </c>
      <c r="BF216" s="248">
        <f>IF(N216="snížená",J216,0)</f>
        <v>0</v>
      </c>
      <c r="BG216" s="248">
        <f>IF(N216="zákl. přenesená",J216,0)</f>
        <v>0</v>
      </c>
      <c r="BH216" s="248">
        <f>IF(N216="sníž. přenesená",J216,0)</f>
        <v>0</v>
      </c>
      <c r="BI216" s="248">
        <f>IF(N216="nulová",J216,0)</f>
        <v>0</v>
      </c>
      <c r="BJ216" s="18" t="s">
        <v>85</v>
      </c>
      <c r="BK216" s="248">
        <f>ROUND(I216*H216,2)</f>
        <v>0</v>
      </c>
      <c r="BL216" s="18" t="s">
        <v>251</v>
      </c>
      <c r="BM216" s="247" t="s">
        <v>920</v>
      </c>
    </row>
    <row r="217" s="2" customFormat="1" ht="16.5" customHeight="1">
      <c r="A217" s="39"/>
      <c r="B217" s="40"/>
      <c r="C217" s="272" t="s">
        <v>565</v>
      </c>
      <c r="D217" s="272" t="s">
        <v>211</v>
      </c>
      <c r="E217" s="273" t="s">
        <v>1796</v>
      </c>
      <c r="F217" s="274" t="s">
        <v>1797</v>
      </c>
      <c r="G217" s="275" t="s">
        <v>1666</v>
      </c>
      <c r="H217" s="276">
        <v>60</v>
      </c>
      <c r="I217" s="277"/>
      <c r="J217" s="278">
        <f>ROUND(I217*H217,2)</f>
        <v>0</v>
      </c>
      <c r="K217" s="279"/>
      <c r="L217" s="280"/>
      <c r="M217" s="281" t="s">
        <v>1</v>
      </c>
      <c r="N217" s="282" t="s">
        <v>42</v>
      </c>
      <c r="O217" s="92"/>
      <c r="P217" s="245">
        <f>O217*H217</f>
        <v>0</v>
      </c>
      <c r="Q217" s="245">
        <v>0</v>
      </c>
      <c r="R217" s="245">
        <f>Q217*H217</f>
        <v>0</v>
      </c>
      <c r="S217" s="245">
        <v>0</v>
      </c>
      <c r="T217" s="246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7" t="s">
        <v>346</v>
      </c>
      <c r="AT217" s="247" t="s">
        <v>211</v>
      </c>
      <c r="AU217" s="247" t="s">
        <v>87</v>
      </c>
      <c r="AY217" s="18" t="s">
        <v>167</v>
      </c>
      <c r="BE217" s="248">
        <f>IF(N217="základní",J217,0)</f>
        <v>0</v>
      </c>
      <c r="BF217" s="248">
        <f>IF(N217="snížená",J217,0)</f>
        <v>0</v>
      </c>
      <c r="BG217" s="248">
        <f>IF(N217="zákl. přenesená",J217,0)</f>
        <v>0</v>
      </c>
      <c r="BH217" s="248">
        <f>IF(N217="sníž. přenesená",J217,0)</f>
        <v>0</v>
      </c>
      <c r="BI217" s="248">
        <f>IF(N217="nulová",J217,0)</f>
        <v>0</v>
      </c>
      <c r="BJ217" s="18" t="s">
        <v>85</v>
      </c>
      <c r="BK217" s="248">
        <f>ROUND(I217*H217,2)</f>
        <v>0</v>
      </c>
      <c r="BL217" s="18" t="s">
        <v>251</v>
      </c>
      <c r="BM217" s="247" t="s">
        <v>930</v>
      </c>
    </row>
    <row r="218" s="2" customFormat="1" ht="16.5" customHeight="1">
      <c r="A218" s="39"/>
      <c r="B218" s="40"/>
      <c r="C218" s="272" t="s">
        <v>570</v>
      </c>
      <c r="D218" s="272" t="s">
        <v>211</v>
      </c>
      <c r="E218" s="273" t="s">
        <v>1798</v>
      </c>
      <c r="F218" s="274" t="s">
        <v>1799</v>
      </c>
      <c r="G218" s="275" t="s">
        <v>1666</v>
      </c>
      <c r="H218" s="276">
        <v>10</v>
      </c>
      <c r="I218" s="277"/>
      <c r="J218" s="278">
        <f>ROUND(I218*H218,2)</f>
        <v>0</v>
      </c>
      <c r="K218" s="279"/>
      <c r="L218" s="280"/>
      <c r="M218" s="281" t="s">
        <v>1</v>
      </c>
      <c r="N218" s="282" t="s">
        <v>42</v>
      </c>
      <c r="O218" s="92"/>
      <c r="P218" s="245">
        <f>O218*H218</f>
        <v>0</v>
      </c>
      <c r="Q218" s="245">
        <v>0</v>
      </c>
      <c r="R218" s="245">
        <f>Q218*H218</f>
        <v>0</v>
      </c>
      <c r="S218" s="245">
        <v>0</v>
      </c>
      <c r="T218" s="246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7" t="s">
        <v>346</v>
      </c>
      <c r="AT218" s="247" t="s">
        <v>211</v>
      </c>
      <c r="AU218" s="247" t="s">
        <v>87</v>
      </c>
      <c r="AY218" s="18" t="s">
        <v>167</v>
      </c>
      <c r="BE218" s="248">
        <f>IF(N218="základní",J218,0)</f>
        <v>0</v>
      </c>
      <c r="BF218" s="248">
        <f>IF(N218="snížená",J218,0)</f>
        <v>0</v>
      </c>
      <c r="BG218" s="248">
        <f>IF(N218="zákl. přenesená",J218,0)</f>
        <v>0</v>
      </c>
      <c r="BH218" s="248">
        <f>IF(N218="sníž. přenesená",J218,0)</f>
        <v>0</v>
      </c>
      <c r="BI218" s="248">
        <f>IF(N218="nulová",J218,0)</f>
        <v>0</v>
      </c>
      <c r="BJ218" s="18" t="s">
        <v>85</v>
      </c>
      <c r="BK218" s="248">
        <f>ROUND(I218*H218,2)</f>
        <v>0</v>
      </c>
      <c r="BL218" s="18" t="s">
        <v>251</v>
      </c>
      <c r="BM218" s="247" t="s">
        <v>943</v>
      </c>
    </row>
    <row r="219" s="2" customFormat="1" ht="16.5" customHeight="1">
      <c r="A219" s="39"/>
      <c r="B219" s="40"/>
      <c r="C219" s="272" t="s">
        <v>578</v>
      </c>
      <c r="D219" s="272" t="s">
        <v>211</v>
      </c>
      <c r="E219" s="273" t="s">
        <v>1800</v>
      </c>
      <c r="F219" s="274" t="s">
        <v>1801</v>
      </c>
      <c r="G219" s="275" t="s">
        <v>1666</v>
      </c>
      <c r="H219" s="276">
        <v>10</v>
      </c>
      <c r="I219" s="277"/>
      <c r="J219" s="278">
        <f>ROUND(I219*H219,2)</f>
        <v>0</v>
      </c>
      <c r="K219" s="279"/>
      <c r="L219" s="280"/>
      <c r="M219" s="281" t="s">
        <v>1</v>
      </c>
      <c r="N219" s="282" t="s">
        <v>42</v>
      </c>
      <c r="O219" s="92"/>
      <c r="P219" s="245">
        <f>O219*H219</f>
        <v>0</v>
      </c>
      <c r="Q219" s="245">
        <v>0</v>
      </c>
      <c r="R219" s="245">
        <f>Q219*H219</f>
        <v>0</v>
      </c>
      <c r="S219" s="245">
        <v>0</v>
      </c>
      <c r="T219" s="246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7" t="s">
        <v>346</v>
      </c>
      <c r="AT219" s="247" t="s">
        <v>211</v>
      </c>
      <c r="AU219" s="247" t="s">
        <v>87</v>
      </c>
      <c r="AY219" s="18" t="s">
        <v>167</v>
      </c>
      <c r="BE219" s="248">
        <f>IF(N219="základní",J219,0)</f>
        <v>0</v>
      </c>
      <c r="BF219" s="248">
        <f>IF(N219="snížená",J219,0)</f>
        <v>0</v>
      </c>
      <c r="BG219" s="248">
        <f>IF(N219="zákl. přenesená",J219,0)</f>
        <v>0</v>
      </c>
      <c r="BH219" s="248">
        <f>IF(N219="sníž. přenesená",J219,0)</f>
        <v>0</v>
      </c>
      <c r="BI219" s="248">
        <f>IF(N219="nulová",J219,0)</f>
        <v>0</v>
      </c>
      <c r="BJ219" s="18" t="s">
        <v>85</v>
      </c>
      <c r="BK219" s="248">
        <f>ROUND(I219*H219,2)</f>
        <v>0</v>
      </c>
      <c r="BL219" s="18" t="s">
        <v>251</v>
      </c>
      <c r="BM219" s="247" t="s">
        <v>953</v>
      </c>
    </row>
    <row r="220" s="2" customFormat="1" ht="16.5" customHeight="1">
      <c r="A220" s="39"/>
      <c r="B220" s="40"/>
      <c r="C220" s="272" t="s">
        <v>583</v>
      </c>
      <c r="D220" s="272" t="s">
        <v>211</v>
      </c>
      <c r="E220" s="273" t="s">
        <v>1802</v>
      </c>
      <c r="F220" s="274" t="s">
        <v>1803</v>
      </c>
      <c r="G220" s="275" t="s">
        <v>1666</v>
      </c>
      <c r="H220" s="276">
        <v>10</v>
      </c>
      <c r="I220" s="277"/>
      <c r="J220" s="278">
        <f>ROUND(I220*H220,2)</f>
        <v>0</v>
      </c>
      <c r="K220" s="279"/>
      <c r="L220" s="280"/>
      <c r="M220" s="281" t="s">
        <v>1</v>
      </c>
      <c r="N220" s="282" t="s">
        <v>42</v>
      </c>
      <c r="O220" s="92"/>
      <c r="P220" s="245">
        <f>O220*H220</f>
        <v>0</v>
      </c>
      <c r="Q220" s="245">
        <v>0</v>
      </c>
      <c r="R220" s="245">
        <f>Q220*H220</f>
        <v>0</v>
      </c>
      <c r="S220" s="245">
        <v>0</v>
      </c>
      <c r="T220" s="246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7" t="s">
        <v>346</v>
      </c>
      <c r="AT220" s="247" t="s">
        <v>211</v>
      </c>
      <c r="AU220" s="247" t="s">
        <v>87</v>
      </c>
      <c r="AY220" s="18" t="s">
        <v>167</v>
      </c>
      <c r="BE220" s="248">
        <f>IF(N220="základní",J220,0)</f>
        <v>0</v>
      </c>
      <c r="BF220" s="248">
        <f>IF(N220="snížená",J220,0)</f>
        <v>0</v>
      </c>
      <c r="BG220" s="248">
        <f>IF(N220="zákl. přenesená",J220,0)</f>
        <v>0</v>
      </c>
      <c r="BH220" s="248">
        <f>IF(N220="sníž. přenesená",J220,0)</f>
        <v>0</v>
      </c>
      <c r="BI220" s="248">
        <f>IF(N220="nulová",J220,0)</f>
        <v>0</v>
      </c>
      <c r="BJ220" s="18" t="s">
        <v>85</v>
      </c>
      <c r="BK220" s="248">
        <f>ROUND(I220*H220,2)</f>
        <v>0</v>
      </c>
      <c r="BL220" s="18" t="s">
        <v>251</v>
      </c>
      <c r="BM220" s="247" t="s">
        <v>963</v>
      </c>
    </row>
    <row r="221" s="2" customFormat="1" ht="16.5" customHeight="1">
      <c r="A221" s="39"/>
      <c r="B221" s="40"/>
      <c r="C221" s="272" t="s">
        <v>589</v>
      </c>
      <c r="D221" s="272" t="s">
        <v>211</v>
      </c>
      <c r="E221" s="273" t="s">
        <v>1804</v>
      </c>
      <c r="F221" s="274" t="s">
        <v>1805</v>
      </c>
      <c r="G221" s="275" t="s">
        <v>1666</v>
      </c>
      <c r="H221" s="276">
        <v>10</v>
      </c>
      <c r="I221" s="277"/>
      <c r="J221" s="278">
        <f>ROUND(I221*H221,2)</f>
        <v>0</v>
      </c>
      <c r="K221" s="279"/>
      <c r="L221" s="280"/>
      <c r="M221" s="281" t="s">
        <v>1</v>
      </c>
      <c r="N221" s="282" t="s">
        <v>42</v>
      </c>
      <c r="O221" s="92"/>
      <c r="P221" s="245">
        <f>O221*H221</f>
        <v>0</v>
      </c>
      <c r="Q221" s="245">
        <v>0</v>
      </c>
      <c r="R221" s="245">
        <f>Q221*H221</f>
        <v>0</v>
      </c>
      <c r="S221" s="245">
        <v>0</v>
      </c>
      <c r="T221" s="246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7" t="s">
        <v>346</v>
      </c>
      <c r="AT221" s="247" t="s">
        <v>211</v>
      </c>
      <c r="AU221" s="247" t="s">
        <v>87</v>
      </c>
      <c r="AY221" s="18" t="s">
        <v>167</v>
      </c>
      <c r="BE221" s="248">
        <f>IF(N221="základní",J221,0)</f>
        <v>0</v>
      </c>
      <c r="BF221" s="248">
        <f>IF(N221="snížená",J221,0)</f>
        <v>0</v>
      </c>
      <c r="BG221" s="248">
        <f>IF(N221="zákl. přenesená",J221,0)</f>
        <v>0</v>
      </c>
      <c r="BH221" s="248">
        <f>IF(N221="sníž. přenesená",J221,0)</f>
        <v>0</v>
      </c>
      <c r="BI221" s="248">
        <f>IF(N221="nulová",J221,0)</f>
        <v>0</v>
      </c>
      <c r="BJ221" s="18" t="s">
        <v>85</v>
      </c>
      <c r="BK221" s="248">
        <f>ROUND(I221*H221,2)</f>
        <v>0</v>
      </c>
      <c r="BL221" s="18" t="s">
        <v>251</v>
      </c>
      <c r="BM221" s="247" t="s">
        <v>973</v>
      </c>
    </row>
    <row r="222" s="2" customFormat="1" ht="16.5" customHeight="1">
      <c r="A222" s="39"/>
      <c r="B222" s="40"/>
      <c r="C222" s="272" t="s">
        <v>594</v>
      </c>
      <c r="D222" s="272" t="s">
        <v>211</v>
      </c>
      <c r="E222" s="273" t="s">
        <v>1722</v>
      </c>
      <c r="F222" s="274" t="s">
        <v>1723</v>
      </c>
      <c r="G222" s="275" t="s">
        <v>1666</v>
      </c>
      <c r="H222" s="276">
        <v>75</v>
      </c>
      <c r="I222" s="277"/>
      <c r="J222" s="278">
        <f>ROUND(I222*H222,2)</f>
        <v>0</v>
      </c>
      <c r="K222" s="279"/>
      <c r="L222" s="280"/>
      <c r="M222" s="281" t="s">
        <v>1</v>
      </c>
      <c r="N222" s="282" t="s">
        <v>42</v>
      </c>
      <c r="O222" s="92"/>
      <c r="P222" s="245">
        <f>O222*H222</f>
        <v>0</v>
      </c>
      <c r="Q222" s="245">
        <v>0</v>
      </c>
      <c r="R222" s="245">
        <f>Q222*H222</f>
        <v>0</v>
      </c>
      <c r="S222" s="245">
        <v>0</v>
      </c>
      <c r="T222" s="246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7" t="s">
        <v>346</v>
      </c>
      <c r="AT222" s="247" t="s">
        <v>211</v>
      </c>
      <c r="AU222" s="247" t="s">
        <v>87</v>
      </c>
      <c r="AY222" s="18" t="s">
        <v>167</v>
      </c>
      <c r="BE222" s="248">
        <f>IF(N222="základní",J222,0)</f>
        <v>0</v>
      </c>
      <c r="BF222" s="248">
        <f>IF(N222="snížená",J222,0)</f>
        <v>0</v>
      </c>
      <c r="BG222" s="248">
        <f>IF(N222="zákl. přenesená",J222,0)</f>
        <v>0</v>
      </c>
      <c r="BH222" s="248">
        <f>IF(N222="sníž. přenesená",J222,0)</f>
        <v>0</v>
      </c>
      <c r="BI222" s="248">
        <f>IF(N222="nulová",J222,0)</f>
        <v>0</v>
      </c>
      <c r="BJ222" s="18" t="s">
        <v>85</v>
      </c>
      <c r="BK222" s="248">
        <f>ROUND(I222*H222,2)</f>
        <v>0</v>
      </c>
      <c r="BL222" s="18" t="s">
        <v>251</v>
      </c>
      <c r="BM222" s="247" t="s">
        <v>983</v>
      </c>
    </row>
    <row r="223" s="12" customFormat="1" ht="22.8" customHeight="1">
      <c r="A223" s="12"/>
      <c r="B223" s="219"/>
      <c r="C223" s="220"/>
      <c r="D223" s="221" t="s">
        <v>76</v>
      </c>
      <c r="E223" s="233" t="s">
        <v>957</v>
      </c>
      <c r="F223" s="233" t="s">
        <v>1806</v>
      </c>
      <c r="G223" s="220"/>
      <c r="H223" s="220"/>
      <c r="I223" s="223"/>
      <c r="J223" s="234">
        <f>BK223</f>
        <v>0</v>
      </c>
      <c r="K223" s="220"/>
      <c r="L223" s="225"/>
      <c r="M223" s="226"/>
      <c r="N223" s="227"/>
      <c r="O223" s="227"/>
      <c r="P223" s="228">
        <f>P224</f>
        <v>0</v>
      </c>
      <c r="Q223" s="227"/>
      <c r="R223" s="228">
        <f>R224</f>
        <v>0</v>
      </c>
      <c r="S223" s="227"/>
      <c r="T223" s="229">
        <f>T224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30" t="s">
        <v>85</v>
      </c>
      <c r="AT223" s="231" t="s">
        <v>76</v>
      </c>
      <c r="AU223" s="231" t="s">
        <v>85</v>
      </c>
      <c r="AY223" s="230" t="s">
        <v>167</v>
      </c>
      <c r="BK223" s="232">
        <f>BK224</f>
        <v>0</v>
      </c>
    </row>
    <row r="224" s="2" customFormat="1" ht="16.5" customHeight="1">
      <c r="A224" s="39"/>
      <c r="B224" s="40"/>
      <c r="C224" s="272" t="s">
        <v>598</v>
      </c>
      <c r="D224" s="272" t="s">
        <v>211</v>
      </c>
      <c r="E224" s="273" t="s">
        <v>1807</v>
      </c>
      <c r="F224" s="274" t="s">
        <v>1808</v>
      </c>
      <c r="G224" s="275" t="s">
        <v>1809</v>
      </c>
      <c r="H224" s="276">
        <v>6</v>
      </c>
      <c r="I224" s="277"/>
      <c r="J224" s="278">
        <f>ROUND(I224*H224,2)</f>
        <v>0</v>
      </c>
      <c r="K224" s="279"/>
      <c r="L224" s="280"/>
      <c r="M224" s="281" t="s">
        <v>1</v>
      </c>
      <c r="N224" s="282" t="s">
        <v>42</v>
      </c>
      <c r="O224" s="92"/>
      <c r="P224" s="245">
        <f>O224*H224</f>
        <v>0</v>
      </c>
      <c r="Q224" s="245">
        <v>0</v>
      </c>
      <c r="R224" s="245">
        <f>Q224*H224</f>
        <v>0</v>
      </c>
      <c r="S224" s="245">
        <v>0</v>
      </c>
      <c r="T224" s="246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7" t="s">
        <v>346</v>
      </c>
      <c r="AT224" s="247" t="s">
        <v>211</v>
      </c>
      <c r="AU224" s="247" t="s">
        <v>87</v>
      </c>
      <c r="AY224" s="18" t="s">
        <v>167</v>
      </c>
      <c r="BE224" s="248">
        <f>IF(N224="základní",J224,0)</f>
        <v>0</v>
      </c>
      <c r="BF224" s="248">
        <f>IF(N224="snížená",J224,0)</f>
        <v>0</v>
      </c>
      <c r="BG224" s="248">
        <f>IF(N224="zákl. přenesená",J224,0)</f>
        <v>0</v>
      </c>
      <c r="BH224" s="248">
        <f>IF(N224="sníž. přenesená",J224,0)</f>
        <v>0</v>
      </c>
      <c r="BI224" s="248">
        <f>IF(N224="nulová",J224,0)</f>
        <v>0</v>
      </c>
      <c r="BJ224" s="18" t="s">
        <v>85</v>
      </c>
      <c r="BK224" s="248">
        <f>ROUND(I224*H224,2)</f>
        <v>0</v>
      </c>
      <c r="BL224" s="18" t="s">
        <v>251</v>
      </c>
      <c r="BM224" s="247" t="s">
        <v>991</v>
      </c>
    </row>
    <row r="225" s="12" customFormat="1" ht="22.8" customHeight="1">
      <c r="A225" s="12"/>
      <c r="B225" s="219"/>
      <c r="C225" s="220"/>
      <c r="D225" s="221" t="s">
        <v>76</v>
      </c>
      <c r="E225" s="233" t="s">
        <v>947</v>
      </c>
      <c r="F225" s="233" t="s">
        <v>1810</v>
      </c>
      <c r="G225" s="220"/>
      <c r="H225" s="220"/>
      <c r="I225" s="223"/>
      <c r="J225" s="234">
        <f>BK225</f>
        <v>0</v>
      </c>
      <c r="K225" s="220"/>
      <c r="L225" s="225"/>
      <c r="M225" s="226"/>
      <c r="N225" s="227"/>
      <c r="O225" s="227"/>
      <c r="P225" s="228">
        <f>SUM(P226:P263)</f>
        <v>0</v>
      </c>
      <c r="Q225" s="227"/>
      <c r="R225" s="228">
        <f>SUM(R226:R263)</f>
        <v>0</v>
      </c>
      <c r="S225" s="227"/>
      <c r="T225" s="229">
        <f>SUM(T226:T263)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30" t="s">
        <v>85</v>
      </c>
      <c r="AT225" s="231" t="s">
        <v>76</v>
      </c>
      <c r="AU225" s="231" t="s">
        <v>85</v>
      </c>
      <c r="AY225" s="230" t="s">
        <v>167</v>
      </c>
      <c r="BK225" s="232">
        <f>SUM(BK226:BK263)</f>
        <v>0</v>
      </c>
    </row>
    <row r="226" s="2" customFormat="1" ht="16.5" customHeight="1">
      <c r="A226" s="39"/>
      <c r="B226" s="40"/>
      <c r="C226" s="235" t="s">
        <v>605</v>
      </c>
      <c r="D226" s="235" t="s">
        <v>169</v>
      </c>
      <c r="E226" s="236" t="s">
        <v>1811</v>
      </c>
      <c r="F226" s="237" t="s">
        <v>1812</v>
      </c>
      <c r="G226" s="238" t="s">
        <v>238</v>
      </c>
      <c r="H226" s="239">
        <v>26</v>
      </c>
      <c r="I226" s="240"/>
      <c r="J226" s="241">
        <f>ROUND(I226*H226,2)</f>
        <v>0</v>
      </c>
      <c r="K226" s="242"/>
      <c r="L226" s="45"/>
      <c r="M226" s="243" t="s">
        <v>1</v>
      </c>
      <c r="N226" s="244" t="s">
        <v>42</v>
      </c>
      <c r="O226" s="92"/>
      <c r="P226" s="245">
        <f>O226*H226</f>
        <v>0</v>
      </c>
      <c r="Q226" s="245">
        <v>0</v>
      </c>
      <c r="R226" s="245">
        <f>Q226*H226</f>
        <v>0</v>
      </c>
      <c r="S226" s="245">
        <v>0</v>
      </c>
      <c r="T226" s="246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7" t="s">
        <v>251</v>
      </c>
      <c r="AT226" s="247" t="s">
        <v>169</v>
      </c>
      <c r="AU226" s="247" t="s">
        <v>87</v>
      </c>
      <c r="AY226" s="18" t="s">
        <v>167</v>
      </c>
      <c r="BE226" s="248">
        <f>IF(N226="základní",J226,0)</f>
        <v>0</v>
      </c>
      <c r="BF226" s="248">
        <f>IF(N226="snížená",J226,0)</f>
        <v>0</v>
      </c>
      <c r="BG226" s="248">
        <f>IF(N226="zákl. přenesená",J226,0)</f>
        <v>0</v>
      </c>
      <c r="BH226" s="248">
        <f>IF(N226="sníž. přenesená",J226,0)</f>
        <v>0</v>
      </c>
      <c r="BI226" s="248">
        <f>IF(N226="nulová",J226,0)</f>
        <v>0</v>
      </c>
      <c r="BJ226" s="18" t="s">
        <v>85</v>
      </c>
      <c r="BK226" s="248">
        <f>ROUND(I226*H226,2)</f>
        <v>0</v>
      </c>
      <c r="BL226" s="18" t="s">
        <v>251</v>
      </c>
      <c r="BM226" s="247" t="s">
        <v>1000</v>
      </c>
    </row>
    <row r="227" s="2" customFormat="1" ht="16.5" customHeight="1">
      <c r="A227" s="39"/>
      <c r="B227" s="40"/>
      <c r="C227" s="235" t="s">
        <v>612</v>
      </c>
      <c r="D227" s="235" t="s">
        <v>169</v>
      </c>
      <c r="E227" s="236" t="s">
        <v>1811</v>
      </c>
      <c r="F227" s="237" t="s">
        <v>1812</v>
      </c>
      <c r="G227" s="238" t="s">
        <v>238</v>
      </c>
      <c r="H227" s="239">
        <v>50</v>
      </c>
      <c r="I227" s="240"/>
      <c r="J227" s="241">
        <f>ROUND(I227*H227,2)</f>
        <v>0</v>
      </c>
      <c r="K227" s="242"/>
      <c r="L227" s="45"/>
      <c r="M227" s="243" t="s">
        <v>1</v>
      </c>
      <c r="N227" s="244" t="s">
        <v>42</v>
      </c>
      <c r="O227" s="92"/>
      <c r="P227" s="245">
        <f>O227*H227</f>
        <v>0</v>
      </c>
      <c r="Q227" s="245">
        <v>0</v>
      </c>
      <c r="R227" s="245">
        <f>Q227*H227</f>
        <v>0</v>
      </c>
      <c r="S227" s="245">
        <v>0</v>
      </c>
      <c r="T227" s="246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47" t="s">
        <v>251</v>
      </c>
      <c r="AT227" s="247" t="s">
        <v>169</v>
      </c>
      <c r="AU227" s="247" t="s">
        <v>87</v>
      </c>
      <c r="AY227" s="18" t="s">
        <v>167</v>
      </c>
      <c r="BE227" s="248">
        <f>IF(N227="základní",J227,0)</f>
        <v>0</v>
      </c>
      <c r="BF227" s="248">
        <f>IF(N227="snížená",J227,0)</f>
        <v>0</v>
      </c>
      <c r="BG227" s="248">
        <f>IF(N227="zákl. přenesená",J227,0)</f>
        <v>0</v>
      </c>
      <c r="BH227" s="248">
        <f>IF(N227="sníž. přenesená",J227,0)</f>
        <v>0</v>
      </c>
      <c r="BI227" s="248">
        <f>IF(N227="nulová",J227,0)</f>
        <v>0</v>
      </c>
      <c r="BJ227" s="18" t="s">
        <v>85</v>
      </c>
      <c r="BK227" s="248">
        <f>ROUND(I227*H227,2)</f>
        <v>0</v>
      </c>
      <c r="BL227" s="18" t="s">
        <v>251</v>
      </c>
      <c r="BM227" s="247" t="s">
        <v>1009</v>
      </c>
    </row>
    <row r="228" s="2" customFormat="1" ht="21.75" customHeight="1">
      <c r="A228" s="39"/>
      <c r="B228" s="40"/>
      <c r="C228" s="235" t="s">
        <v>617</v>
      </c>
      <c r="D228" s="235" t="s">
        <v>169</v>
      </c>
      <c r="E228" s="236" t="s">
        <v>1813</v>
      </c>
      <c r="F228" s="237" t="s">
        <v>1814</v>
      </c>
      <c r="G228" s="238" t="s">
        <v>1809</v>
      </c>
      <c r="H228" s="239">
        <v>6.9000000000000004</v>
      </c>
      <c r="I228" s="240"/>
      <c r="J228" s="241">
        <f>ROUND(I228*H228,2)</f>
        <v>0</v>
      </c>
      <c r="K228" s="242"/>
      <c r="L228" s="45"/>
      <c r="M228" s="243" t="s">
        <v>1</v>
      </c>
      <c r="N228" s="244" t="s">
        <v>42</v>
      </c>
      <c r="O228" s="92"/>
      <c r="P228" s="245">
        <f>O228*H228</f>
        <v>0</v>
      </c>
      <c r="Q228" s="245">
        <v>0</v>
      </c>
      <c r="R228" s="245">
        <f>Q228*H228</f>
        <v>0</v>
      </c>
      <c r="S228" s="245">
        <v>0</v>
      </c>
      <c r="T228" s="246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7" t="s">
        <v>251</v>
      </c>
      <c r="AT228" s="247" t="s">
        <v>169</v>
      </c>
      <c r="AU228" s="247" t="s">
        <v>87</v>
      </c>
      <c r="AY228" s="18" t="s">
        <v>167</v>
      </c>
      <c r="BE228" s="248">
        <f>IF(N228="základní",J228,0)</f>
        <v>0</v>
      </c>
      <c r="BF228" s="248">
        <f>IF(N228="snížená",J228,0)</f>
        <v>0</v>
      </c>
      <c r="BG228" s="248">
        <f>IF(N228="zákl. přenesená",J228,0)</f>
        <v>0</v>
      </c>
      <c r="BH228" s="248">
        <f>IF(N228="sníž. přenesená",J228,0)</f>
        <v>0</v>
      </c>
      <c r="BI228" s="248">
        <f>IF(N228="nulová",J228,0)</f>
        <v>0</v>
      </c>
      <c r="BJ228" s="18" t="s">
        <v>85</v>
      </c>
      <c r="BK228" s="248">
        <f>ROUND(I228*H228,2)</f>
        <v>0</v>
      </c>
      <c r="BL228" s="18" t="s">
        <v>251</v>
      </c>
      <c r="BM228" s="247" t="s">
        <v>1020</v>
      </c>
    </row>
    <row r="229" s="2" customFormat="1" ht="21.75" customHeight="1">
      <c r="A229" s="39"/>
      <c r="B229" s="40"/>
      <c r="C229" s="235" t="s">
        <v>621</v>
      </c>
      <c r="D229" s="235" t="s">
        <v>169</v>
      </c>
      <c r="E229" s="236" t="s">
        <v>1813</v>
      </c>
      <c r="F229" s="237" t="s">
        <v>1814</v>
      </c>
      <c r="G229" s="238" t="s">
        <v>1809</v>
      </c>
      <c r="H229" s="239">
        <v>4.9500000000000002</v>
      </c>
      <c r="I229" s="240"/>
      <c r="J229" s="241">
        <f>ROUND(I229*H229,2)</f>
        <v>0</v>
      </c>
      <c r="K229" s="242"/>
      <c r="L229" s="45"/>
      <c r="M229" s="243" t="s">
        <v>1</v>
      </c>
      <c r="N229" s="244" t="s">
        <v>42</v>
      </c>
      <c r="O229" s="92"/>
      <c r="P229" s="245">
        <f>O229*H229</f>
        <v>0</v>
      </c>
      <c r="Q229" s="245">
        <v>0</v>
      </c>
      <c r="R229" s="245">
        <f>Q229*H229</f>
        <v>0</v>
      </c>
      <c r="S229" s="245">
        <v>0</v>
      </c>
      <c r="T229" s="246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7" t="s">
        <v>251</v>
      </c>
      <c r="AT229" s="247" t="s">
        <v>169</v>
      </c>
      <c r="AU229" s="247" t="s">
        <v>87</v>
      </c>
      <c r="AY229" s="18" t="s">
        <v>167</v>
      </c>
      <c r="BE229" s="248">
        <f>IF(N229="základní",J229,0)</f>
        <v>0</v>
      </c>
      <c r="BF229" s="248">
        <f>IF(N229="snížená",J229,0)</f>
        <v>0</v>
      </c>
      <c r="BG229" s="248">
        <f>IF(N229="zákl. přenesená",J229,0)</f>
        <v>0</v>
      </c>
      <c r="BH229" s="248">
        <f>IF(N229="sníž. přenesená",J229,0)</f>
        <v>0</v>
      </c>
      <c r="BI229" s="248">
        <f>IF(N229="nulová",J229,0)</f>
        <v>0</v>
      </c>
      <c r="BJ229" s="18" t="s">
        <v>85</v>
      </c>
      <c r="BK229" s="248">
        <f>ROUND(I229*H229,2)</f>
        <v>0</v>
      </c>
      <c r="BL229" s="18" t="s">
        <v>251</v>
      </c>
      <c r="BM229" s="247" t="s">
        <v>1031</v>
      </c>
    </row>
    <row r="230" s="2" customFormat="1" ht="16.5" customHeight="1">
      <c r="A230" s="39"/>
      <c r="B230" s="40"/>
      <c r="C230" s="235" t="s">
        <v>627</v>
      </c>
      <c r="D230" s="235" t="s">
        <v>169</v>
      </c>
      <c r="E230" s="236" t="s">
        <v>1815</v>
      </c>
      <c r="F230" s="237" t="s">
        <v>1816</v>
      </c>
      <c r="G230" s="238" t="s">
        <v>1666</v>
      </c>
      <c r="H230" s="239">
        <v>180</v>
      </c>
      <c r="I230" s="240"/>
      <c r="J230" s="241">
        <f>ROUND(I230*H230,2)</f>
        <v>0</v>
      </c>
      <c r="K230" s="242"/>
      <c r="L230" s="45"/>
      <c r="M230" s="243" t="s">
        <v>1</v>
      </c>
      <c r="N230" s="244" t="s">
        <v>42</v>
      </c>
      <c r="O230" s="92"/>
      <c r="P230" s="245">
        <f>O230*H230</f>
        <v>0</v>
      </c>
      <c r="Q230" s="245">
        <v>0</v>
      </c>
      <c r="R230" s="245">
        <f>Q230*H230</f>
        <v>0</v>
      </c>
      <c r="S230" s="245">
        <v>0</v>
      </c>
      <c r="T230" s="246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47" t="s">
        <v>251</v>
      </c>
      <c r="AT230" s="247" t="s">
        <v>169</v>
      </c>
      <c r="AU230" s="247" t="s">
        <v>87</v>
      </c>
      <c r="AY230" s="18" t="s">
        <v>167</v>
      </c>
      <c r="BE230" s="248">
        <f>IF(N230="základní",J230,0)</f>
        <v>0</v>
      </c>
      <c r="BF230" s="248">
        <f>IF(N230="snížená",J230,0)</f>
        <v>0</v>
      </c>
      <c r="BG230" s="248">
        <f>IF(N230="zákl. přenesená",J230,0)</f>
        <v>0</v>
      </c>
      <c r="BH230" s="248">
        <f>IF(N230="sníž. přenesená",J230,0)</f>
        <v>0</v>
      </c>
      <c r="BI230" s="248">
        <f>IF(N230="nulová",J230,0)</f>
        <v>0</v>
      </c>
      <c r="BJ230" s="18" t="s">
        <v>85</v>
      </c>
      <c r="BK230" s="248">
        <f>ROUND(I230*H230,2)</f>
        <v>0</v>
      </c>
      <c r="BL230" s="18" t="s">
        <v>251</v>
      </c>
      <c r="BM230" s="247" t="s">
        <v>1043</v>
      </c>
    </row>
    <row r="231" s="2" customFormat="1" ht="16.5" customHeight="1">
      <c r="A231" s="39"/>
      <c r="B231" s="40"/>
      <c r="C231" s="235" t="s">
        <v>634</v>
      </c>
      <c r="D231" s="235" t="s">
        <v>169</v>
      </c>
      <c r="E231" s="236" t="s">
        <v>1817</v>
      </c>
      <c r="F231" s="237" t="s">
        <v>1818</v>
      </c>
      <c r="G231" s="238" t="s">
        <v>238</v>
      </c>
      <c r="H231" s="239">
        <v>16</v>
      </c>
      <c r="I231" s="240"/>
      <c r="J231" s="241">
        <f>ROUND(I231*H231,2)</f>
        <v>0</v>
      </c>
      <c r="K231" s="242"/>
      <c r="L231" s="45"/>
      <c r="M231" s="243" t="s">
        <v>1</v>
      </c>
      <c r="N231" s="244" t="s">
        <v>42</v>
      </c>
      <c r="O231" s="92"/>
      <c r="P231" s="245">
        <f>O231*H231</f>
        <v>0</v>
      </c>
      <c r="Q231" s="245">
        <v>0</v>
      </c>
      <c r="R231" s="245">
        <f>Q231*H231</f>
        <v>0</v>
      </c>
      <c r="S231" s="245">
        <v>0</v>
      </c>
      <c r="T231" s="246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47" t="s">
        <v>251</v>
      </c>
      <c r="AT231" s="247" t="s">
        <v>169</v>
      </c>
      <c r="AU231" s="247" t="s">
        <v>87</v>
      </c>
      <c r="AY231" s="18" t="s">
        <v>167</v>
      </c>
      <c r="BE231" s="248">
        <f>IF(N231="základní",J231,0)</f>
        <v>0</v>
      </c>
      <c r="BF231" s="248">
        <f>IF(N231="snížená",J231,0)</f>
        <v>0</v>
      </c>
      <c r="BG231" s="248">
        <f>IF(N231="zákl. přenesená",J231,0)</f>
        <v>0</v>
      </c>
      <c r="BH231" s="248">
        <f>IF(N231="sníž. přenesená",J231,0)</f>
        <v>0</v>
      </c>
      <c r="BI231" s="248">
        <f>IF(N231="nulová",J231,0)</f>
        <v>0</v>
      </c>
      <c r="BJ231" s="18" t="s">
        <v>85</v>
      </c>
      <c r="BK231" s="248">
        <f>ROUND(I231*H231,2)</f>
        <v>0</v>
      </c>
      <c r="BL231" s="18" t="s">
        <v>251</v>
      </c>
      <c r="BM231" s="247" t="s">
        <v>1053</v>
      </c>
    </row>
    <row r="232" s="2" customFormat="1" ht="16.5" customHeight="1">
      <c r="A232" s="39"/>
      <c r="B232" s="40"/>
      <c r="C232" s="235" t="s">
        <v>643</v>
      </c>
      <c r="D232" s="235" t="s">
        <v>169</v>
      </c>
      <c r="E232" s="236" t="s">
        <v>1819</v>
      </c>
      <c r="F232" s="237" t="s">
        <v>1820</v>
      </c>
      <c r="G232" s="238" t="s">
        <v>238</v>
      </c>
      <c r="H232" s="239">
        <v>10</v>
      </c>
      <c r="I232" s="240"/>
      <c r="J232" s="241">
        <f>ROUND(I232*H232,2)</f>
        <v>0</v>
      </c>
      <c r="K232" s="242"/>
      <c r="L232" s="45"/>
      <c r="M232" s="243" t="s">
        <v>1</v>
      </c>
      <c r="N232" s="244" t="s">
        <v>42</v>
      </c>
      <c r="O232" s="92"/>
      <c r="P232" s="245">
        <f>O232*H232</f>
        <v>0</v>
      </c>
      <c r="Q232" s="245">
        <v>0</v>
      </c>
      <c r="R232" s="245">
        <f>Q232*H232</f>
        <v>0</v>
      </c>
      <c r="S232" s="245">
        <v>0</v>
      </c>
      <c r="T232" s="246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47" t="s">
        <v>251</v>
      </c>
      <c r="AT232" s="247" t="s">
        <v>169</v>
      </c>
      <c r="AU232" s="247" t="s">
        <v>87</v>
      </c>
      <c r="AY232" s="18" t="s">
        <v>167</v>
      </c>
      <c r="BE232" s="248">
        <f>IF(N232="základní",J232,0)</f>
        <v>0</v>
      </c>
      <c r="BF232" s="248">
        <f>IF(N232="snížená",J232,0)</f>
        <v>0</v>
      </c>
      <c r="BG232" s="248">
        <f>IF(N232="zákl. přenesená",J232,0)</f>
        <v>0</v>
      </c>
      <c r="BH232" s="248">
        <f>IF(N232="sníž. přenesená",J232,0)</f>
        <v>0</v>
      </c>
      <c r="BI232" s="248">
        <f>IF(N232="nulová",J232,0)</f>
        <v>0</v>
      </c>
      <c r="BJ232" s="18" t="s">
        <v>85</v>
      </c>
      <c r="BK232" s="248">
        <f>ROUND(I232*H232,2)</f>
        <v>0</v>
      </c>
      <c r="BL232" s="18" t="s">
        <v>251</v>
      </c>
      <c r="BM232" s="247" t="s">
        <v>1062</v>
      </c>
    </row>
    <row r="233" s="2" customFormat="1" ht="16.5" customHeight="1">
      <c r="A233" s="39"/>
      <c r="B233" s="40"/>
      <c r="C233" s="235" t="s">
        <v>648</v>
      </c>
      <c r="D233" s="235" t="s">
        <v>169</v>
      </c>
      <c r="E233" s="236" t="s">
        <v>1821</v>
      </c>
      <c r="F233" s="237" t="s">
        <v>1822</v>
      </c>
      <c r="G233" s="238" t="s">
        <v>238</v>
      </c>
      <c r="H233" s="239">
        <v>285</v>
      </c>
      <c r="I233" s="240"/>
      <c r="J233" s="241">
        <f>ROUND(I233*H233,2)</f>
        <v>0</v>
      </c>
      <c r="K233" s="242"/>
      <c r="L233" s="45"/>
      <c r="M233" s="243" t="s">
        <v>1</v>
      </c>
      <c r="N233" s="244" t="s">
        <v>42</v>
      </c>
      <c r="O233" s="92"/>
      <c r="P233" s="245">
        <f>O233*H233</f>
        <v>0</v>
      </c>
      <c r="Q233" s="245">
        <v>0</v>
      </c>
      <c r="R233" s="245">
        <f>Q233*H233</f>
        <v>0</v>
      </c>
      <c r="S233" s="245">
        <v>0</v>
      </c>
      <c r="T233" s="246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47" t="s">
        <v>251</v>
      </c>
      <c r="AT233" s="247" t="s">
        <v>169</v>
      </c>
      <c r="AU233" s="247" t="s">
        <v>87</v>
      </c>
      <c r="AY233" s="18" t="s">
        <v>167</v>
      </c>
      <c r="BE233" s="248">
        <f>IF(N233="základní",J233,0)</f>
        <v>0</v>
      </c>
      <c r="BF233" s="248">
        <f>IF(N233="snížená",J233,0)</f>
        <v>0</v>
      </c>
      <c r="BG233" s="248">
        <f>IF(N233="zákl. přenesená",J233,0)</f>
        <v>0</v>
      </c>
      <c r="BH233" s="248">
        <f>IF(N233="sníž. přenesená",J233,0)</f>
        <v>0</v>
      </c>
      <c r="BI233" s="248">
        <f>IF(N233="nulová",J233,0)</f>
        <v>0</v>
      </c>
      <c r="BJ233" s="18" t="s">
        <v>85</v>
      </c>
      <c r="BK233" s="248">
        <f>ROUND(I233*H233,2)</f>
        <v>0</v>
      </c>
      <c r="BL233" s="18" t="s">
        <v>251</v>
      </c>
      <c r="BM233" s="247" t="s">
        <v>1072</v>
      </c>
    </row>
    <row r="234" s="2" customFormat="1" ht="16.5" customHeight="1">
      <c r="A234" s="39"/>
      <c r="B234" s="40"/>
      <c r="C234" s="235" t="s">
        <v>654</v>
      </c>
      <c r="D234" s="235" t="s">
        <v>169</v>
      </c>
      <c r="E234" s="236" t="s">
        <v>1823</v>
      </c>
      <c r="F234" s="237" t="s">
        <v>1824</v>
      </c>
      <c r="G234" s="238" t="s">
        <v>1666</v>
      </c>
      <c r="H234" s="239">
        <v>62</v>
      </c>
      <c r="I234" s="240"/>
      <c r="J234" s="241">
        <f>ROUND(I234*H234,2)</f>
        <v>0</v>
      </c>
      <c r="K234" s="242"/>
      <c r="L234" s="45"/>
      <c r="M234" s="243" t="s">
        <v>1</v>
      </c>
      <c r="N234" s="244" t="s">
        <v>42</v>
      </c>
      <c r="O234" s="92"/>
      <c r="P234" s="245">
        <f>O234*H234</f>
        <v>0</v>
      </c>
      <c r="Q234" s="245">
        <v>0</v>
      </c>
      <c r="R234" s="245">
        <f>Q234*H234</f>
        <v>0</v>
      </c>
      <c r="S234" s="245">
        <v>0</v>
      </c>
      <c r="T234" s="246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7" t="s">
        <v>251</v>
      </c>
      <c r="AT234" s="247" t="s">
        <v>169</v>
      </c>
      <c r="AU234" s="247" t="s">
        <v>87</v>
      </c>
      <c r="AY234" s="18" t="s">
        <v>167</v>
      </c>
      <c r="BE234" s="248">
        <f>IF(N234="základní",J234,0)</f>
        <v>0</v>
      </c>
      <c r="BF234" s="248">
        <f>IF(N234="snížená",J234,0)</f>
        <v>0</v>
      </c>
      <c r="BG234" s="248">
        <f>IF(N234="zákl. přenesená",J234,0)</f>
        <v>0</v>
      </c>
      <c r="BH234" s="248">
        <f>IF(N234="sníž. přenesená",J234,0)</f>
        <v>0</v>
      </c>
      <c r="BI234" s="248">
        <f>IF(N234="nulová",J234,0)</f>
        <v>0</v>
      </c>
      <c r="BJ234" s="18" t="s">
        <v>85</v>
      </c>
      <c r="BK234" s="248">
        <f>ROUND(I234*H234,2)</f>
        <v>0</v>
      </c>
      <c r="BL234" s="18" t="s">
        <v>251</v>
      </c>
      <c r="BM234" s="247" t="s">
        <v>1084</v>
      </c>
    </row>
    <row r="235" s="2" customFormat="1" ht="16.5" customHeight="1">
      <c r="A235" s="39"/>
      <c r="B235" s="40"/>
      <c r="C235" s="235" t="s">
        <v>659</v>
      </c>
      <c r="D235" s="235" t="s">
        <v>169</v>
      </c>
      <c r="E235" s="236" t="s">
        <v>1825</v>
      </c>
      <c r="F235" s="237" t="s">
        <v>1826</v>
      </c>
      <c r="G235" s="238" t="s">
        <v>1666</v>
      </c>
      <c r="H235" s="239">
        <v>25</v>
      </c>
      <c r="I235" s="240"/>
      <c r="J235" s="241">
        <f>ROUND(I235*H235,2)</f>
        <v>0</v>
      </c>
      <c r="K235" s="242"/>
      <c r="L235" s="45"/>
      <c r="M235" s="243" t="s">
        <v>1</v>
      </c>
      <c r="N235" s="244" t="s">
        <v>42</v>
      </c>
      <c r="O235" s="92"/>
      <c r="P235" s="245">
        <f>O235*H235</f>
        <v>0</v>
      </c>
      <c r="Q235" s="245">
        <v>0</v>
      </c>
      <c r="R235" s="245">
        <f>Q235*H235</f>
        <v>0</v>
      </c>
      <c r="S235" s="245">
        <v>0</v>
      </c>
      <c r="T235" s="246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7" t="s">
        <v>251</v>
      </c>
      <c r="AT235" s="247" t="s">
        <v>169</v>
      </c>
      <c r="AU235" s="247" t="s">
        <v>87</v>
      </c>
      <c r="AY235" s="18" t="s">
        <v>167</v>
      </c>
      <c r="BE235" s="248">
        <f>IF(N235="základní",J235,0)</f>
        <v>0</v>
      </c>
      <c r="BF235" s="248">
        <f>IF(N235="snížená",J235,0)</f>
        <v>0</v>
      </c>
      <c r="BG235" s="248">
        <f>IF(N235="zákl. přenesená",J235,0)</f>
        <v>0</v>
      </c>
      <c r="BH235" s="248">
        <f>IF(N235="sníž. přenesená",J235,0)</f>
        <v>0</v>
      </c>
      <c r="BI235" s="248">
        <f>IF(N235="nulová",J235,0)</f>
        <v>0</v>
      </c>
      <c r="BJ235" s="18" t="s">
        <v>85</v>
      </c>
      <c r="BK235" s="248">
        <f>ROUND(I235*H235,2)</f>
        <v>0</v>
      </c>
      <c r="BL235" s="18" t="s">
        <v>251</v>
      </c>
      <c r="BM235" s="247" t="s">
        <v>1095</v>
      </c>
    </row>
    <row r="236" s="2" customFormat="1" ht="16.5" customHeight="1">
      <c r="A236" s="39"/>
      <c r="B236" s="40"/>
      <c r="C236" s="235" t="s">
        <v>663</v>
      </c>
      <c r="D236" s="235" t="s">
        <v>169</v>
      </c>
      <c r="E236" s="236" t="s">
        <v>1825</v>
      </c>
      <c r="F236" s="237" t="s">
        <v>1826</v>
      </c>
      <c r="G236" s="238" t="s">
        <v>1666</v>
      </c>
      <c r="H236" s="239">
        <v>37</v>
      </c>
      <c r="I236" s="240"/>
      <c r="J236" s="241">
        <f>ROUND(I236*H236,2)</f>
        <v>0</v>
      </c>
      <c r="K236" s="242"/>
      <c r="L236" s="45"/>
      <c r="M236" s="243" t="s">
        <v>1</v>
      </c>
      <c r="N236" s="244" t="s">
        <v>42</v>
      </c>
      <c r="O236" s="92"/>
      <c r="P236" s="245">
        <f>O236*H236</f>
        <v>0</v>
      </c>
      <c r="Q236" s="245">
        <v>0</v>
      </c>
      <c r="R236" s="245">
        <f>Q236*H236</f>
        <v>0</v>
      </c>
      <c r="S236" s="245">
        <v>0</v>
      </c>
      <c r="T236" s="246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47" t="s">
        <v>251</v>
      </c>
      <c r="AT236" s="247" t="s">
        <v>169</v>
      </c>
      <c r="AU236" s="247" t="s">
        <v>87</v>
      </c>
      <c r="AY236" s="18" t="s">
        <v>167</v>
      </c>
      <c r="BE236" s="248">
        <f>IF(N236="základní",J236,0)</f>
        <v>0</v>
      </c>
      <c r="BF236" s="248">
        <f>IF(N236="snížená",J236,0)</f>
        <v>0</v>
      </c>
      <c r="BG236" s="248">
        <f>IF(N236="zákl. přenesená",J236,0)</f>
        <v>0</v>
      </c>
      <c r="BH236" s="248">
        <f>IF(N236="sníž. přenesená",J236,0)</f>
        <v>0</v>
      </c>
      <c r="BI236" s="248">
        <f>IF(N236="nulová",J236,0)</f>
        <v>0</v>
      </c>
      <c r="BJ236" s="18" t="s">
        <v>85</v>
      </c>
      <c r="BK236" s="248">
        <f>ROUND(I236*H236,2)</f>
        <v>0</v>
      </c>
      <c r="BL236" s="18" t="s">
        <v>251</v>
      </c>
      <c r="BM236" s="247" t="s">
        <v>1105</v>
      </c>
    </row>
    <row r="237" s="2" customFormat="1" ht="16.5" customHeight="1">
      <c r="A237" s="39"/>
      <c r="B237" s="40"/>
      <c r="C237" s="235" t="s">
        <v>668</v>
      </c>
      <c r="D237" s="235" t="s">
        <v>169</v>
      </c>
      <c r="E237" s="236" t="s">
        <v>1821</v>
      </c>
      <c r="F237" s="237" t="s">
        <v>1822</v>
      </c>
      <c r="G237" s="238" t="s">
        <v>238</v>
      </c>
      <c r="H237" s="239">
        <v>385</v>
      </c>
      <c r="I237" s="240"/>
      <c r="J237" s="241">
        <f>ROUND(I237*H237,2)</f>
        <v>0</v>
      </c>
      <c r="K237" s="242"/>
      <c r="L237" s="45"/>
      <c r="M237" s="243" t="s">
        <v>1</v>
      </c>
      <c r="N237" s="244" t="s">
        <v>42</v>
      </c>
      <c r="O237" s="92"/>
      <c r="P237" s="245">
        <f>O237*H237</f>
        <v>0</v>
      </c>
      <c r="Q237" s="245">
        <v>0</v>
      </c>
      <c r="R237" s="245">
        <f>Q237*H237</f>
        <v>0</v>
      </c>
      <c r="S237" s="245">
        <v>0</v>
      </c>
      <c r="T237" s="246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47" t="s">
        <v>251</v>
      </c>
      <c r="AT237" s="247" t="s">
        <v>169</v>
      </c>
      <c r="AU237" s="247" t="s">
        <v>87</v>
      </c>
      <c r="AY237" s="18" t="s">
        <v>167</v>
      </c>
      <c r="BE237" s="248">
        <f>IF(N237="základní",J237,0)</f>
        <v>0</v>
      </c>
      <c r="BF237" s="248">
        <f>IF(N237="snížená",J237,0)</f>
        <v>0</v>
      </c>
      <c r="BG237" s="248">
        <f>IF(N237="zákl. přenesená",J237,0)</f>
        <v>0</v>
      </c>
      <c r="BH237" s="248">
        <f>IF(N237="sníž. přenesená",J237,0)</f>
        <v>0</v>
      </c>
      <c r="BI237" s="248">
        <f>IF(N237="nulová",J237,0)</f>
        <v>0</v>
      </c>
      <c r="BJ237" s="18" t="s">
        <v>85</v>
      </c>
      <c r="BK237" s="248">
        <f>ROUND(I237*H237,2)</f>
        <v>0</v>
      </c>
      <c r="BL237" s="18" t="s">
        <v>251</v>
      </c>
      <c r="BM237" s="247" t="s">
        <v>1113</v>
      </c>
    </row>
    <row r="238" s="2" customFormat="1" ht="16.5" customHeight="1">
      <c r="A238" s="39"/>
      <c r="B238" s="40"/>
      <c r="C238" s="235" t="s">
        <v>672</v>
      </c>
      <c r="D238" s="235" t="s">
        <v>169</v>
      </c>
      <c r="E238" s="236" t="s">
        <v>1827</v>
      </c>
      <c r="F238" s="237" t="s">
        <v>1828</v>
      </c>
      <c r="G238" s="238" t="s">
        <v>1666</v>
      </c>
      <c r="H238" s="239">
        <v>1</v>
      </c>
      <c r="I238" s="240"/>
      <c r="J238" s="241">
        <f>ROUND(I238*H238,2)</f>
        <v>0</v>
      </c>
      <c r="K238" s="242"/>
      <c r="L238" s="45"/>
      <c r="M238" s="243" t="s">
        <v>1</v>
      </c>
      <c r="N238" s="244" t="s">
        <v>42</v>
      </c>
      <c r="O238" s="92"/>
      <c r="P238" s="245">
        <f>O238*H238</f>
        <v>0</v>
      </c>
      <c r="Q238" s="245">
        <v>0</v>
      </c>
      <c r="R238" s="245">
        <f>Q238*H238</f>
        <v>0</v>
      </c>
      <c r="S238" s="245">
        <v>0</v>
      </c>
      <c r="T238" s="246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47" t="s">
        <v>251</v>
      </c>
      <c r="AT238" s="247" t="s">
        <v>169</v>
      </c>
      <c r="AU238" s="247" t="s">
        <v>87</v>
      </c>
      <c r="AY238" s="18" t="s">
        <v>167</v>
      </c>
      <c r="BE238" s="248">
        <f>IF(N238="základní",J238,0)</f>
        <v>0</v>
      </c>
      <c r="BF238" s="248">
        <f>IF(N238="snížená",J238,0)</f>
        <v>0</v>
      </c>
      <c r="BG238" s="248">
        <f>IF(N238="zákl. přenesená",J238,0)</f>
        <v>0</v>
      </c>
      <c r="BH238" s="248">
        <f>IF(N238="sníž. přenesená",J238,0)</f>
        <v>0</v>
      </c>
      <c r="BI238" s="248">
        <f>IF(N238="nulová",J238,0)</f>
        <v>0</v>
      </c>
      <c r="BJ238" s="18" t="s">
        <v>85</v>
      </c>
      <c r="BK238" s="248">
        <f>ROUND(I238*H238,2)</f>
        <v>0</v>
      </c>
      <c r="BL238" s="18" t="s">
        <v>251</v>
      </c>
      <c r="BM238" s="247" t="s">
        <v>1123</v>
      </c>
    </row>
    <row r="239" s="2" customFormat="1" ht="16.5" customHeight="1">
      <c r="A239" s="39"/>
      <c r="B239" s="40"/>
      <c r="C239" s="235" t="s">
        <v>680</v>
      </c>
      <c r="D239" s="235" t="s">
        <v>169</v>
      </c>
      <c r="E239" s="236" t="s">
        <v>1829</v>
      </c>
      <c r="F239" s="237" t="s">
        <v>1830</v>
      </c>
      <c r="G239" s="238" t="s">
        <v>1666</v>
      </c>
      <c r="H239" s="239">
        <v>12</v>
      </c>
      <c r="I239" s="240"/>
      <c r="J239" s="241">
        <f>ROUND(I239*H239,2)</f>
        <v>0</v>
      </c>
      <c r="K239" s="242"/>
      <c r="L239" s="45"/>
      <c r="M239" s="243" t="s">
        <v>1</v>
      </c>
      <c r="N239" s="244" t="s">
        <v>42</v>
      </c>
      <c r="O239" s="92"/>
      <c r="P239" s="245">
        <f>O239*H239</f>
        <v>0</v>
      </c>
      <c r="Q239" s="245">
        <v>0</v>
      </c>
      <c r="R239" s="245">
        <f>Q239*H239</f>
        <v>0</v>
      </c>
      <c r="S239" s="245">
        <v>0</v>
      </c>
      <c r="T239" s="246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47" t="s">
        <v>251</v>
      </c>
      <c r="AT239" s="247" t="s">
        <v>169</v>
      </c>
      <c r="AU239" s="247" t="s">
        <v>87</v>
      </c>
      <c r="AY239" s="18" t="s">
        <v>167</v>
      </c>
      <c r="BE239" s="248">
        <f>IF(N239="základní",J239,0)</f>
        <v>0</v>
      </c>
      <c r="BF239" s="248">
        <f>IF(N239="snížená",J239,0)</f>
        <v>0</v>
      </c>
      <c r="BG239" s="248">
        <f>IF(N239="zákl. přenesená",J239,0)</f>
        <v>0</v>
      </c>
      <c r="BH239" s="248">
        <f>IF(N239="sníž. přenesená",J239,0)</f>
        <v>0</v>
      </c>
      <c r="BI239" s="248">
        <f>IF(N239="nulová",J239,0)</f>
        <v>0</v>
      </c>
      <c r="BJ239" s="18" t="s">
        <v>85</v>
      </c>
      <c r="BK239" s="248">
        <f>ROUND(I239*H239,2)</f>
        <v>0</v>
      </c>
      <c r="BL239" s="18" t="s">
        <v>251</v>
      </c>
      <c r="BM239" s="247" t="s">
        <v>1135</v>
      </c>
    </row>
    <row r="240" s="2" customFormat="1" ht="16.5" customHeight="1">
      <c r="A240" s="39"/>
      <c r="B240" s="40"/>
      <c r="C240" s="235" t="s">
        <v>685</v>
      </c>
      <c r="D240" s="235" t="s">
        <v>169</v>
      </c>
      <c r="E240" s="236" t="s">
        <v>1831</v>
      </c>
      <c r="F240" s="237" t="s">
        <v>1832</v>
      </c>
      <c r="G240" s="238" t="s">
        <v>1666</v>
      </c>
      <c r="H240" s="239">
        <v>6</v>
      </c>
      <c r="I240" s="240"/>
      <c r="J240" s="241">
        <f>ROUND(I240*H240,2)</f>
        <v>0</v>
      </c>
      <c r="K240" s="242"/>
      <c r="L240" s="45"/>
      <c r="M240" s="243" t="s">
        <v>1</v>
      </c>
      <c r="N240" s="244" t="s">
        <v>42</v>
      </c>
      <c r="O240" s="92"/>
      <c r="P240" s="245">
        <f>O240*H240</f>
        <v>0</v>
      </c>
      <c r="Q240" s="245">
        <v>0</v>
      </c>
      <c r="R240" s="245">
        <f>Q240*H240</f>
        <v>0</v>
      </c>
      <c r="S240" s="245">
        <v>0</v>
      </c>
      <c r="T240" s="246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7" t="s">
        <v>251</v>
      </c>
      <c r="AT240" s="247" t="s">
        <v>169</v>
      </c>
      <c r="AU240" s="247" t="s">
        <v>87</v>
      </c>
      <c r="AY240" s="18" t="s">
        <v>167</v>
      </c>
      <c r="BE240" s="248">
        <f>IF(N240="základní",J240,0)</f>
        <v>0</v>
      </c>
      <c r="BF240" s="248">
        <f>IF(N240="snížená",J240,0)</f>
        <v>0</v>
      </c>
      <c r="BG240" s="248">
        <f>IF(N240="zákl. přenesená",J240,0)</f>
        <v>0</v>
      </c>
      <c r="BH240" s="248">
        <f>IF(N240="sníž. přenesená",J240,0)</f>
        <v>0</v>
      </c>
      <c r="BI240" s="248">
        <f>IF(N240="nulová",J240,0)</f>
        <v>0</v>
      </c>
      <c r="BJ240" s="18" t="s">
        <v>85</v>
      </c>
      <c r="BK240" s="248">
        <f>ROUND(I240*H240,2)</f>
        <v>0</v>
      </c>
      <c r="BL240" s="18" t="s">
        <v>251</v>
      </c>
      <c r="BM240" s="247" t="s">
        <v>1145</v>
      </c>
    </row>
    <row r="241" s="2" customFormat="1" ht="16.5" customHeight="1">
      <c r="A241" s="39"/>
      <c r="B241" s="40"/>
      <c r="C241" s="235" t="s">
        <v>689</v>
      </c>
      <c r="D241" s="235" t="s">
        <v>169</v>
      </c>
      <c r="E241" s="236" t="s">
        <v>1833</v>
      </c>
      <c r="F241" s="237" t="s">
        <v>1834</v>
      </c>
      <c r="G241" s="238" t="s">
        <v>1666</v>
      </c>
      <c r="H241" s="239">
        <v>5</v>
      </c>
      <c r="I241" s="240"/>
      <c r="J241" s="241">
        <f>ROUND(I241*H241,2)</f>
        <v>0</v>
      </c>
      <c r="K241" s="242"/>
      <c r="L241" s="45"/>
      <c r="M241" s="243" t="s">
        <v>1</v>
      </c>
      <c r="N241" s="244" t="s">
        <v>42</v>
      </c>
      <c r="O241" s="92"/>
      <c r="P241" s="245">
        <f>O241*H241</f>
        <v>0</v>
      </c>
      <c r="Q241" s="245">
        <v>0</v>
      </c>
      <c r="R241" s="245">
        <f>Q241*H241</f>
        <v>0</v>
      </c>
      <c r="S241" s="245">
        <v>0</v>
      </c>
      <c r="T241" s="246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47" t="s">
        <v>251</v>
      </c>
      <c r="AT241" s="247" t="s">
        <v>169</v>
      </c>
      <c r="AU241" s="247" t="s">
        <v>87</v>
      </c>
      <c r="AY241" s="18" t="s">
        <v>167</v>
      </c>
      <c r="BE241" s="248">
        <f>IF(N241="základní",J241,0)</f>
        <v>0</v>
      </c>
      <c r="BF241" s="248">
        <f>IF(N241="snížená",J241,0)</f>
        <v>0</v>
      </c>
      <c r="BG241" s="248">
        <f>IF(N241="zákl. přenesená",J241,0)</f>
        <v>0</v>
      </c>
      <c r="BH241" s="248">
        <f>IF(N241="sníž. přenesená",J241,0)</f>
        <v>0</v>
      </c>
      <c r="BI241" s="248">
        <f>IF(N241="nulová",J241,0)</f>
        <v>0</v>
      </c>
      <c r="BJ241" s="18" t="s">
        <v>85</v>
      </c>
      <c r="BK241" s="248">
        <f>ROUND(I241*H241,2)</f>
        <v>0</v>
      </c>
      <c r="BL241" s="18" t="s">
        <v>251</v>
      </c>
      <c r="BM241" s="247" t="s">
        <v>1159</v>
      </c>
    </row>
    <row r="242" s="2" customFormat="1" ht="16.5" customHeight="1">
      <c r="A242" s="39"/>
      <c r="B242" s="40"/>
      <c r="C242" s="235" t="s">
        <v>695</v>
      </c>
      <c r="D242" s="235" t="s">
        <v>169</v>
      </c>
      <c r="E242" s="236" t="s">
        <v>1835</v>
      </c>
      <c r="F242" s="237" t="s">
        <v>1836</v>
      </c>
      <c r="G242" s="238" t="s">
        <v>1666</v>
      </c>
      <c r="H242" s="239">
        <v>6</v>
      </c>
      <c r="I242" s="240"/>
      <c r="J242" s="241">
        <f>ROUND(I242*H242,2)</f>
        <v>0</v>
      </c>
      <c r="K242" s="242"/>
      <c r="L242" s="45"/>
      <c r="M242" s="243" t="s">
        <v>1</v>
      </c>
      <c r="N242" s="244" t="s">
        <v>42</v>
      </c>
      <c r="O242" s="92"/>
      <c r="P242" s="245">
        <f>O242*H242</f>
        <v>0</v>
      </c>
      <c r="Q242" s="245">
        <v>0</v>
      </c>
      <c r="R242" s="245">
        <f>Q242*H242</f>
        <v>0</v>
      </c>
      <c r="S242" s="245">
        <v>0</v>
      </c>
      <c r="T242" s="246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7" t="s">
        <v>251</v>
      </c>
      <c r="AT242" s="247" t="s">
        <v>169</v>
      </c>
      <c r="AU242" s="247" t="s">
        <v>87</v>
      </c>
      <c r="AY242" s="18" t="s">
        <v>167</v>
      </c>
      <c r="BE242" s="248">
        <f>IF(N242="základní",J242,0)</f>
        <v>0</v>
      </c>
      <c r="BF242" s="248">
        <f>IF(N242="snížená",J242,0)</f>
        <v>0</v>
      </c>
      <c r="BG242" s="248">
        <f>IF(N242="zákl. přenesená",J242,0)</f>
        <v>0</v>
      </c>
      <c r="BH242" s="248">
        <f>IF(N242="sníž. přenesená",J242,0)</f>
        <v>0</v>
      </c>
      <c r="BI242" s="248">
        <f>IF(N242="nulová",J242,0)</f>
        <v>0</v>
      </c>
      <c r="BJ242" s="18" t="s">
        <v>85</v>
      </c>
      <c r="BK242" s="248">
        <f>ROUND(I242*H242,2)</f>
        <v>0</v>
      </c>
      <c r="BL242" s="18" t="s">
        <v>251</v>
      </c>
      <c r="BM242" s="247" t="s">
        <v>1328</v>
      </c>
    </row>
    <row r="243" s="2" customFormat="1" ht="16.5" customHeight="1">
      <c r="A243" s="39"/>
      <c r="B243" s="40"/>
      <c r="C243" s="235" t="s">
        <v>699</v>
      </c>
      <c r="D243" s="235" t="s">
        <v>169</v>
      </c>
      <c r="E243" s="236" t="s">
        <v>1837</v>
      </c>
      <c r="F243" s="237" t="s">
        <v>1838</v>
      </c>
      <c r="G243" s="238" t="s">
        <v>1666</v>
      </c>
      <c r="H243" s="239">
        <v>1</v>
      </c>
      <c r="I243" s="240"/>
      <c r="J243" s="241">
        <f>ROUND(I243*H243,2)</f>
        <v>0</v>
      </c>
      <c r="K243" s="242"/>
      <c r="L243" s="45"/>
      <c r="M243" s="243" t="s">
        <v>1</v>
      </c>
      <c r="N243" s="244" t="s">
        <v>42</v>
      </c>
      <c r="O243" s="92"/>
      <c r="P243" s="245">
        <f>O243*H243</f>
        <v>0</v>
      </c>
      <c r="Q243" s="245">
        <v>0</v>
      </c>
      <c r="R243" s="245">
        <f>Q243*H243</f>
        <v>0</v>
      </c>
      <c r="S243" s="245">
        <v>0</v>
      </c>
      <c r="T243" s="246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7" t="s">
        <v>251</v>
      </c>
      <c r="AT243" s="247" t="s">
        <v>169</v>
      </c>
      <c r="AU243" s="247" t="s">
        <v>87</v>
      </c>
      <c r="AY243" s="18" t="s">
        <v>167</v>
      </c>
      <c r="BE243" s="248">
        <f>IF(N243="základní",J243,0)</f>
        <v>0</v>
      </c>
      <c r="BF243" s="248">
        <f>IF(N243="snížená",J243,0)</f>
        <v>0</v>
      </c>
      <c r="BG243" s="248">
        <f>IF(N243="zákl. přenesená",J243,0)</f>
        <v>0</v>
      </c>
      <c r="BH243" s="248">
        <f>IF(N243="sníž. přenesená",J243,0)</f>
        <v>0</v>
      </c>
      <c r="BI243" s="248">
        <f>IF(N243="nulová",J243,0)</f>
        <v>0</v>
      </c>
      <c r="BJ243" s="18" t="s">
        <v>85</v>
      </c>
      <c r="BK243" s="248">
        <f>ROUND(I243*H243,2)</f>
        <v>0</v>
      </c>
      <c r="BL243" s="18" t="s">
        <v>251</v>
      </c>
      <c r="BM243" s="247" t="s">
        <v>1839</v>
      </c>
    </row>
    <row r="244" s="2" customFormat="1" ht="16.5" customHeight="1">
      <c r="A244" s="39"/>
      <c r="B244" s="40"/>
      <c r="C244" s="235" t="s">
        <v>703</v>
      </c>
      <c r="D244" s="235" t="s">
        <v>169</v>
      </c>
      <c r="E244" s="236" t="s">
        <v>1840</v>
      </c>
      <c r="F244" s="237" t="s">
        <v>1841</v>
      </c>
      <c r="G244" s="238" t="s">
        <v>1666</v>
      </c>
      <c r="H244" s="239">
        <v>41</v>
      </c>
      <c r="I244" s="240"/>
      <c r="J244" s="241">
        <f>ROUND(I244*H244,2)</f>
        <v>0</v>
      </c>
      <c r="K244" s="242"/>
      <c r="L244" s="45"/>
      <c r="M244" s="243" t="s">
        <v>1</v>
      </c>
      <c r="N244" s="244" t="s">
        <v>42</v>
      </c>
      <c r="O244" s="92"/>
      <c r="P244" s="245">
        <f>O244*H244</f>
        <v>0</v>
      </c>
      <c r="Q244" s="245">
        <v>0</v>
      </c>
      <c r="R244" s="245">
        <f>Q244*H244</f>
        <v>0</v>
      </c>
      <c r="S244" s="245">
        <v>0</v>
      </c>
      <c r="T244" s="246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7" t="s">
        <v>251</v>
      </c>
      <c r="AT244" s="247" t="s">
        <v>169</v>
      </c>
      <c r="AU244" s="247" t="s">
        <v>87</v>
      </c>
      <c r="AY244" s="18" t="s">
        <v>167</v>
      </c>
      <c r="BE244" s="248">
        <f>IF(N244="základní",J244,0)</f>
        <v>0</v>
      </c>
      <c r="BF244" s="248">
        <f>IF(N244="snížená",J244,0)</f>
        <v>0</v>
      </c>
      <c r="BG244" s="248">
        <f>IF(N244="zákl. přenesená",J244,0)</f>
        <v>0</v>
      </c>
      <c r="BH244" s="248">
        <f>IF(N244="sníž. přenesená",J244,0)</f>
        <v>0</v>
      </c>
      <c r="BI244" s="248">
        <f>IF(N244="nulová",J244,0)</f>
        <v>0</v>
      </c>
      <c r="BJ244" s="18" t="s">
        <v>85</v>
      </c>
      <c r="BK244" s="248">
        <f>ROUND(I244*H244,2)</f>
        <v>0</v>
      </c>
      <c r="BL244" s="18" t="s">
        <v>251</v>
      </c>
      <c r="BM244" s="247" t="s">
        <v>1340</v>
      </c>
    </row>
    <row r="245" s="2" customFormat="1" ht="16.5" customHeight="1">
      <c r="A245" s="39"/>
      <c r="B245" s="40"/>
      <c r="C245" s="235" t="s">
        <v>707</v>
      </c>
      <c r="D245" s="235" t="s">
        <v>169</v>
      </c>
      <c r="E245" s="236" t="s">
        <v>1842</v>
      </c>
      <c r="F245" s="237" t="s">
        <v>1843</v>
      </c>
      <c r="G245" s="238" t="s">
        <v>1666</v>
      </c>
      <c r="H245" s="239">
        <v>23</v>
      </c>
      <c r="I245" s="240"/>
      <c r="J245" s="241">
        <f>ROUND(I245*H245,2)</f>
        <v>0</v>
      </c>
      <c r="K245" s="242"/>
      <c r="L245" s="45"/>
      <c r="M245" s="243" t="s">
        <v>1</v>
      </c>
      <c r="N245" s="244" t="s">
        <v>42</v>
      </c>
      <c r="O245" s="92"/>
      <c r="P245" s="245">
        <f>O245*H245</f>
        <v>0</v>
      </c>
      <c r="Q245" s="245">
        <v>0</v>
      </c>
      <c r="R245" s="245">
        <f>Q245*H245</f>
        <v>0</v>
      </c>
      <c r="S245" s="245">
        <v>0</v>
      </c>
      <c r="T245" s="246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7" t="s">
        <v>251</v>
      </c>
      <c r="AT245" s="247" t="s">
        <v>169</v>
      </c>
      <c r="AU245" s="247" t="s">
        <v>87</v>
      </c>
      <c r="AY245" s="18" t="s">
        <v>167</v>
      </c>
      <c r="BE245" s="248">
        <f>IF(N245="základní",J245,0)</f>
        <v>0</v>
      </c>
      <c r="BF245" s="248">
        <f>IF(N245="snížená",J245,0)</f>
        <v>0</v>
      </c>
      <c r="BG245" s="248">
        <f>IF(N245="zákl. přenesená",J245,0)</f>
        <v>0</v>
      </c>
      <c r="BH245" s="248">
        <f>IF(N245="sníž. přenesená",J245,0)</f>
        <v>0</v>
      </c>
      <c r="BI245" s="248">
        <f>IF(N245="nulová",J245,0)</f>
        <v>0</v>
      </c>
      <c r="BJ245" s="18" t="s">
        <v>85</v>
      </c>
      <c r="BK245" s="248">
        <f>ROUND(I245*H245,2)</f>
        <v>0</v>
      </c>
      <c r="BL245" s="18" t="s">
        <v>251</v>
      </c>
      <c r="BM245" s="247" t="s">
        <v>1344</v>
      </c>
    </row>
    <row r="246" s="2" customFormat="1" ht="16.5" customHeight="1">
      <c r="A246" s="39"/>
      <c r="B246" s="40"/>
      <c r="C246" s="235" t="s">
        <v>711</v>
      </c>
      <c r="D246" s="235" t="s">
        <v>169</v>
      </c>
      <c r="E246" s="236" t="s">
        <v>1844</v>
      </c>
      <c r="F246" s="237" t="s">
        <v>1845</v>
      </c>
      <c r="G246" s="238" t="s">
        <v>1666</v>
      </c>
      <c r="H246" s="239">
        <v>1</v>
      </c>
      <c r="I246" s="240"/>
      <c r="J246" s="241">
        <f>ROUND(I246*H246,2)</f>
        <v>0</v>
      </c>
      <c r="K246" s="242"/>
      <c r="L246" s="45"/>
      <c r="M246" s="243" t="s">
        <v>1</v>
      </c>
      <c r="N246" s="244" t="s">
        <v>42</v>
      </c>
      <c r="O246" s="92"/>
      <c r="P246" s="245">
        <f>O246*H246</f>
        <v>0</v>
      </c>
      <c r="Q246" s="245">
        <v>0</v>
      </c>
      <c r="R246" s="245">
        <f>Q246*H246</f>
        <v>0</v>
      </c>
      <c r="S246" s="245">
        <v>0</v>
      </c>
      <c r="T246" s="246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47" t="s">
        <v>251</v>
      </c>
      <c r="AT246" s="247" t="s">
        <v>169</v>
      </c>
      <c r="AU246" s="247" t="s">
        <v>87</v>
      </c>
      <c r="AY246" s="18" t="s">
        <v>167</v>
      </c>
      <c r="BE246" s="248">
        <f>IF(N246="základní",J246,0)</f>
        <v>0</v>
      </c>
      <c r="BF246" s="248">
        <f>IF(N246="snížená",J246,0)</f>
        <v>0</v>
      </c>
      <c r="BG246" s="248">
        <f>IF(N246="zákl. přenesená",J246,0)</f>
        <v>0</v>
      </c>
      <c r="BH246" s="248">
        <f>IF(N246="sníž. přenesená",J246,0)</f>
        <v>0</v>
      </c>
      <c r="BI246" s="248">
        <f>IF(N246="nulová",J246,0)</f>
        <v>0</v>
      </c>
      <c r="BJ246" s="18" t="s">
        <v>85</v>
      </c>
      <c r="BK246" s="248">
        <f>ROUND(I246*H246,2)</f>
        <v>0</v>
      </c>
      <c r="BL246" s="18" t="s">
        <v>251</v>
      </c>
      <c r="BM246" s="247" t="s">
        <v>1846</v>
      </c>
    </row>
    <row r="247" s="2" customFormat="1" ht="16.5" customHeight="1">
      <c r="A247" s="39"/>
      <c r="B247" s="40"/>
      <c r="C247" s="235" t="s">
        <v>717</v>
      </c>
      <c r="D247" s="235" t="s">
        <v>169</v>
      </c>
      <c r="E247" s="236" t="s">
        <v>1847</v>
      </c>
      <c r="F247" s="237" t="s">
        <v>1848</v>
      </c>
      <c r="G247" s="238" t="s">
        <v>1666</v>
      </c>
      <c r="H247" s="239">
        <v>5</v>
      </c>
      <c r="I247" s="240"/>
      <c r="J247" s="241">
        <f>ROUND(I247*H247,2)</f>
        <v>0</v>
      </c>
      <c r="K247" s="242"/>
      <c r="L247" s="45"/>
      <c r="M247" s="243" t="s">
        <v>1</v>
      </c>
      <c r="N247" s="244" t="s">
        <v>42</v>
      </c>
      <c r="O247" s="92"/>
      <c r="P247" s="245">
        <f>O247*H247</f>
        <v>0</v>
      </c>
      <c r="Q247" s="245">
        <v>0</v>
      </c>
      <c r="R247" s="245">
        <f>Q247*H247</f>
        <v>0</v>
      </c>
      <c r="S247" s="245">
        <v>0</v>
      </c>
      <c r="T247" s="246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7" t="s">
        <v>251</v>
      </c>
      <c r="AT247" s="247" t="s">
        <v>169</v>
      </c>
      <c r="AU247" s="247" t="s">
        <v>87</v>
      </c>
      <c r="AY247" s="18" t="s">
        <v>167</v>
      </c>
      <c r="BE247" s="248">
        <f>IF(N247="základní",J247,0)</f>
        <v>0</v>
      </c>
      <c r="BF247" s="248">
        <f>IF(N247="snížená",J247,0)</f>
        <v>0</v>
      </c>
      <c r="BG247" s="248">
        <f>IF(N247="zákl. přenesená",J247,0)</f>
        <v>0</v>
      </c>
      <c r="BH247" s="248">
        <f>IF(N247="sníž. přenesená",J247,0)</f>
        <v>0</v>
      </c>
      <c r="BI247" s="248">
        <f>IF(N247="nulová",J247,0)</f>
        <v>0</v>
      </c>
      <c r="BJ247" s="18" t="s">
        <v>85</v>
      </c>
      <c r="BK247" s="248">
        <f>ROUND(I247*H247,2)</f>
        <v>0</v>
      </c>
      <c r="BL247" s="18" t="s">
        <v>251</v>
      </c>
      <c r="BM247" s="247" t="s">
        <v>1849</v>
      </c>
    </row>
    <row r="248" s="2" customFormat="1" ht="16.5" customHeight="1">
      <c r="A248" s="39"/>
      <c r="B248" s="40"/>
      <c r="C248" s="235" t="s">
        <v>721</v>
      </c>
      <c r="D248" s="235" t="s">
        <v>169</v>
      </c>
      <c r="E248" s="236" t="s">
        <v>1847</v>
      </c>
      <c r="F248" s="237" t="s">
        <v>1848</v>
      </c>
      <c r="G248" s="238" t="s">
        <v>1666</v>
      </c>
      <c r="H248" s="239">
        <v>2</v>
      </c>
      <c r="I248" s="240"/>
      <c r="J248" s="241">
        <f>ROUND(I248*H248,2)</f>
        <v>0</v>
      </c>
      <c r="K248" s="242"/>
      <c r="L248" s="45"/>
      <c r="M248" s="243" t="s">
        <v>1</v>
      </c>
      <c r="N248" s="244" t="s">
        <v>42</v>
      </c>
      <c r="O248" s="92"/>
      <c r="P248" s="245">
        <f>O248*H248</f>
        <v>0</v>
      </c>
      <c r="Q248" s="245">
        <v>0</v>
      </c>
      <c r="R248" s="245">
        <f>Q248*H248</f>
        <v>0</v>
      </c>
      <c r="S248" s="245">
        <v>0</v>
      </c>
      <c r="T248" s="246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7" t="s">
        <v>251</v>
      </c>
      <c r="AT248" s="247" t="s">
        <v>169</v>
      </c>
      <c r="AU248" s="247" t="s">
        <v>87</v>
      </c>
      <c r="AY248" s="18" t="s">
        <v>167</v>
      </c>
      <c r="BE248" s="248">
        <f>IF(N248="základní",J248,0)</f>
        <v>0</v>
      </c>
      <c r="BF248" s="248">
        <f>IF(N248="snížená",J248,0)</f>
        <v>0</v>
      </c>
      <c r="BG248" s="248">
        <f>IF(N248="zákl. přenesená",J248,0)</f>
        <v>0</v>
      </c>
      <c r="BH248" s="248">
        <f>IF(N248="sníž. přenesená",J248,0)</f>
        <v>0</v>
      </c>
      <c r="BI248" s="248">
        <f>IF(N248="nulová",J248,0)</f>
        <v>0</v>
      </c>
      <c r="BJ248" s="18" t="s">
        <v>85</v>
      </c>
      <c r="BK248" s="248">
        <f>ROUND(I248*H248,2)</f>
        <v>0</v>
      </c>
      <c r="BL248" s="18" t="s">
        <v>251</v>
      </c>
      <c r="BM248" s="247" t="s">
        <v>1850</v>
      </c>
    </row>
    <row r="249" s="2" customFormat="1" ht="16.5" customHeight="1">
      <c r="A249" s="39"/>
      <c r="B249" s="40"/>
      <c r="C249" s="235" t="s">
        <v>725</v>
      </c>
      <c r="D249" s="235" t="s">
        <v>169</v>
      </c>
      <c r="E249" s="236" t="s">
        <v>1851</v>
      </c>
      <c r="F249" s="237" t="s">
        <v>1852</v>
      </c>
      <c r="G249" s="238" t="s">
        <v>238</v>
      </c>
      <c r="H249" s="239">
        <v>8</v>
      </c>
      <c r="I249" s="240"/>
      <c r="J249" s="241">
        <f>ROUND(I249*H249,2)</f>
        <v>0</v>
      </c>
      <c r="K249" s="242"/>
      <c r="L249" s="45"/>
      <c r="M249" s="243" t="s">
        <v>1</v>
      </c>
      <c r="N249" s="244" t="s">
        <v>42</v>
      </c>
      <c r="O249" s="92"/>
      <c r="P249" s="245">
        <f>O249*H249</f>
        <v>0</v>
      </c>
      <c r="Q249" s="245">
        <v>0</v>
      </c>
      <c r="R249" s="245">
        <f>Q249*H249</f>
        <v>0</v>
      </c>
      <c r="S249" s="245">
        <v>0</v>
      </c>
      <c r="T249" s="246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7" t="s">
        <v>251</v>
      </c>
      <c r="AT249" s="247" t="s">
        <v>169</v>
      </c>
      <c r="AU249" s="247" t="s">
        <v>87</v>
      </c>
      <c r="AY249" s="18" t="s">
        <v>167</v>
      </c>
      <c r="BE249" s="248">
        <f>IF(N249="základní",J249,0)</f>
        <v>0</v>
      </c>
      <c r="BF249" s="248">
        <f>IF(N249="snížená",J249,0)</f>
        <v>0</v>
      </c>
      <c r="BG249" s="248">
        <f>IF(N249="zákl. přenesená",J249,0)</f>
        <v>0</v>
      </c>
      <c r="BH249" s="248">
        <f>IF(N249="sníž. přenesená",J249,0)</f>
        <v>0</v>
      </c>
      <c r="BI249" s="248">
        <f>IF(N249="nulová",J249,0)</f>
        <v>0</v>
      </c>
      <c r="BJ249" s="18" t="s">
        <v>85</v>
      </c>
      <c r="BK249" s="248">
        <f>ROUND(I249*H249,2)</f>
        <v>0</v>
      </c>
      <c r="BL249" s="18" t="s">
        <v>251</v>
      </c>
      <c r="BM249" s="247" t="s">
        <v>1853</v>
      </c>
    </row>
    <row r="250" s="2" customFormat="1" ht="21.75" customHeight="1">
      <c r="A250" s="39"/>
      <c r="B250" s="40"/>
      <c r="C250" s="235" t="s">
        <v>730</v>
      </c>
      <c r="D250" s="235" t="s">
        <v>169</v>
      </c>
      <c r="E250" s="236" t="s">
        <v>1854</v>
      </c>
      <c r="F250" s="237" t="s">
        <v>1855</v>
      </c>
      <c r="G250" s="238" t="s">
        <v>1666</v>
      </c>
      <c r="H250" s="239">
        <v>10</v>
      </c>
      <c r="I250" s="240"/>
      <c r="J250" s="241">
        <f>ROUND(I250*H250,2)</f>
        <v>0</v>
      </c>
      <c r="K250" s="242"/>
      <c r="L250" s="45"/>
      <c r="M250" s="243" t="s">
        <v>1</v>
      </c>
      <c r="N250" s="244" t="s">
        <v>42</v>
      </c>
      <c r="O250" s="92"/>
      <c r="P250" s="245">
        <f>O250*H250</f>
        <v>0</v>
      </c>
      <c r="Q250" s="245">
        <v>0</v>
      </c>
      <c r="R250" s="245">
        <f>Q250*H250</f>
        <v>0</v>
      </c>
      <c r="S250" s="245">
        <v>0</v>
      </c>
      <c r="T250" s="246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7" t="s">
        <v>251</v>
      </c>
      <c r="AT250" s="247" t="s">
        <v>169</v>
      </c>
      <c r="AU250" s="247" t="s">
        <v>87</v>
      </c>
      <c r="AY250" s="18" t="s">
        <v>167</v>
      </c>
      <c r="BE250" s="248">
        <f>IF(N250="základní",J250,0)</f>
        <v>0</v>
      </c>
      <c r="BF250" s="248">
        <f>IF(N250="snížená",J250,0)</f>
        <v>0</v>
      </c>
      <c r="BG250" s="248">
        <f>IF(N250="zákl. přenesená",J250,0)</f>
        <v>0</v>
      </c>
      <c r="BH250" s="248">
        <f>IF(N250="sníž. přenesená",J250,0)</f>
        <v>0</v>
      </c>
      <c r="BI250" s="248">
        <f>IF(N250="nulová",J250,0)</f>
        <v>0</v>
      </c>
      <c r="BJ250" s="18" t="s">
        <v>85</v>
      </c>
      <c r="BK250" s="248">
        <f>ROUND(I250*H250,2)</f>
        <v>0</v>
      </c>
      <c r="BL250" s="18" t="s">
        <v>251</v>
      </c>
      <c r="BM250" s="247" t="s">
        <v>1856</v>
      </c>
    </row>
    <row r="251" s="2" customFormat="1" ht="21.75" customHeight="1">
      <c r="A251" s="39"/>
      <c r="B251" s="40"/>
      <c r="C251" s="235" t="s">
        <v>736</v>
      </c>
      <c r="D251" s="235" t="s">
        <v>169</v>
      </c>
      <c r="E251" s="236" t="s">
        <v>1857</v>
      </c>
      <c r="F251" s="237" t="s">
        <v>1858</v>
      </c>
      <c r="G251" s="238" t="s">
        <v>1666</v>
      </c>
      <c r="H251" s="239">
        <v>75</v>
      </c>
      <c r="I251" s="240"/>
      <c r="J251" s="241">
        <f>ROUND(I251*H251,2)</f>
        <v>0</v>
      </c>
      <c r="K251" s="242"/>
      <c r="L251" s="45"/>
      <c r="M251" s="243" t="s">
        <v>1</v>
      </c>
      <c r="N251" s="244" t="s">
        <v>42</v>
      </c>
      <c r="O251" s="92"/>
      <c r="P251" s="245">
        <f>O251*H251</f>
        <v>0</v>
      </c>
      <c r="Q251" s="245">
        <v>0</v>
      </c>
      <c r="R251" s="245">
        <f>Q251*H251</f>
        <v>0</v>
      </c>
      <c r="S251" s="245">
        <v>0</v>
      </c>
      <c r="T251" s="246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7" t="s">
        <v>251</v>
      </c>
      <c r="AT251" s="247" t="s">
        <v>169</v>
      </c>
      <c r="AU251" s="247" t="s">
        <v>87</v>
      </c>
      <c r="AY251" s="18" t="s">
        <v>167</v>
      </c>
      <c r="BE251" s="248">
        <f>IF(N251="základní",J251,0)</f>
        <v>0</v>
      </c>
      <c r="BF251" s="248">
        <f>IF(N251="snížená",J251,0)</f>
        <v>0</v>
      </c>
      <c r="BG251" s="248">
        <f>IF(N251="zákl. přenesená",J251,0)</f>
        <v>0</v>
      </c>
      <c r="BH251" s="248">
        <f>IF(N251="sníž. přenesená",J251,0)</f>
        <v>0</v>
      </c>
      <c r="BI251" s="248">
        <f>IF(N251="nulová",J251,0)</f>
        <v>0</v>
      </c>
      <c r="BJ251" s="18" t="s">
        <v>85</v>
      </c>
      <c r="BK251" s="248">
        <f>ROUND(I251*H251,2)</f>
        <v>0</v>
      </c>
      <c r="BL251" s="18" t="s">
        <v>251</v>
      </c>
      <c r="BM251" s="247" t="s">
        <v>1859</v>
      </c>
    </row>
    <row r="252" s="2" customFormat="1" ht="16.5" customHeight="1">
      <c r="A252" s="39"/>
      <c r="B252" s="40"/>
      <c r="C252" s="235" t="s">
        <v>740</v>
      </c>
      <c r="D252" s="235" t="s">
        <v>169</v>
      </c>
      <c r="E252" s="236" t="s">
        <v>1821</v>
      </c>
      <c r="F252" s="237" t="s">
        <v>1822</v>
      </c>
      <c r="G252" s="238" t="s">
        <v>238</v>
      </c>
      <c r="H252" s="239">
        <v>30</v>
      </c>
      <c r="I252" s="240"/>
      <c r="J252" s="241">
        <f>ROUND(I252*H252,2)</f>
        <v>0</v>
      </c>
      <c r="K252" s="242"/>
      <c r="L252" s="45"/>
      <c r="M252" s="243" t="s">
        <v>1</v>
      </c>
      <c r="N252" s="244" t="s">
        <v>42</v>
      </c>
      <c r="O252" s="92"/>
      <c r="P252" s="245">
        <f>O252*H252</f>
        <v>0</v>
      </c>
      <c r="Q252" s="245">
        <v>0</v>
      </c>
      <c r="R252" s="245">
        <f>Q252*H252</f>
        <v>0</v>
      </c>
      <c r="S252" s="245">
        <v>0</v>
      </c>
      <c r="T252" s="246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7" t="s">
        <v>251</v>
      </c>
      <c r="AT252" s="247" t="s">
        <v>169</v>
      </c>
      <c r="AU252" s="247" t="s">
        <v>87</v>
      </c>
      <c r="AY252" s="18" t="s">
        <v>167</v>
      </c>
      <c r="BE252" s="248">
        <f>IF(N252="základní",J252,0)</f>
        <v>0</v>
      </c>
      <c r="BF252" s="248">
        <f>IF(N252="snížená",J252,0)</f>
        <v>0</v>
      </c>
      <c r="BG252" s="248">
        <f>IF(N252="zákl. přenesená",J252,0)</f>
        <v>0</v>
      </c>
      <c r="BH252" s="248">
        <f>IF(N252="sníž. přenesená",J252,0)</f>
        <v>0</v>
      </c>
      <c r="BI252" s="248">
        <f>IF(N252="nulová",J252,0)</f>
        <v>0</v>
      </c>
      <c r="BJ252" s="18" t="s">
        <v>85</v>
      </c>
      <c r="BK252" s="248">
        <f>ROUND(I252*H252,2)</f>
        <v>0</v>
      </c>
      <c r="BL252" s="18" t="s">
        <v>251</v>
      </c>
      <c r="BM252" s="247" t="s">
        <v>1860</v>
      </c>
    </row>
    <row r="253" s="2" customFormat="1" ht="24.15" customHeight="1">
      <c r="A253" s="39"/>
      <c r="B253" s="40"/>
      <c r="C253" s="235" t="s">
        <v>744</v>
      </c>
      <c r="D253" s="235" t="s">
        <v>169</v>
      </c>
      <c r="E253" s="236" t="s">
        <v>1861</v>
      </c>
      <c r="F253" s="237" t="s">
        <v>1862</v>
      </c>
      <c r="G253" s="238" t="s">
        <v>238</v>
      </c>
      <c r="H253" s="239">
        <v>50</v>
      </c>
      <c r="I253" s="240"/>
      <c r="J253" s="241">
        <f>ROUND(I253*H253,2)</f>
        <v>0</v>
      </c>
      <c r="K253" s="242"/>
      <c r="L253" s="45"/>
      <c r="M253" s="243" t="s">
        <v>1</v>
      </c>
      <c r="N253" s="244" t="s">
        <v>42</v>
      </c>
      <c r="O253" s="92"/>
      <c r="P253" s="245">
        <f>O253*H253</f>
        <v>0</v>
      </c>
      <c r="Q253" s="245">
        <v>0</v>
      </c>
      <c r="R253" s="245">
        <f>Q253*H253</f>
        <v>0</v>
      </c>
      <c r="S253" s="245">
        <v>0</v>
      </c>
      <c r="T253" s="246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7" t="s">
        <v>251</v>
      </c>
      <c r="AT253" s="247" t="s">
        <v>169</v>
      </c>
      <c r="AU253" s="247" t="s">
        <v>87</v>
      </c>
      <c r="AY253" s="18" t="s">
        <v>167</v>
      </c>
      <c r="BE253" s="248">
        <f>IF(N253="základní",J253,0)</f>
        <v>0</v>
      </c>
      <c r="BF253" s="248">
        <f>IF(N253="snížená",J253,0)</f>
        <v>0</v>
      </c>
      <c r="BG253" s="248">
        <f>IF(N253="zákl. přenesená",J253,0)</f>
        <v>0</v>
      </c>
      <c r="BH253" s="248">
        <f>IF(N253="sníž. přenesená",J253,0)</f>
        <v>0</v>
      </c>
      <c r="BI253" s="248">
        <f>IF(N253="nulová",J253,0)</f>
        <v>0</v>
      </c>
      <c r="BJ253" s="18" t="s">
        <v>85</v>
      </c>
      <c r="BK253" s="248">
        <f>ROUND(I253*H253,2)</f>
        <v>0</v>
      </c>
      <c r="BL253" s="18" t="s">
        <v>251</v>
      </c>
      <c r="BM253" s="247" t="s">
        <v>1863</v>
      </c>
    </row>
    <row r="254" s="2" customFormat="1" ht="21.75" customHeight="1">
      <c r="A254" s="39"/>
      <c r="B254" s="40"/>
      <c r="C254" s="235" t="s">
        <v>748</v>
      </c>
      <c r="D254" s="235" t="s">
        <v>169</v>
      </c>
      <c r="E254" s="236" t="s">
        <v>1864</v>
      </c>
      <c r="F254" s="237" t="s">
        <v>1865</v>
      </c>
      <c r="G254" s="238" t="s">
        <v>238</v>
      </c>
      <c r="H254" s="239">
        <v>25</v>
      </c>
      <c r="I254" s="240"/>
      <c r="J254" s="241">
        <f>ROUND(I254*H254,2)</f>
        <v>0</v>
      </c>
      <c r="K254" s="242"/>
      <c r="L254" s="45"/>
      <c r="M254" s="243" t="s">
        <v>1</v>
      </c>
      <c r="N254" s="244" t="s">
        <v>42</v>
      </c>
      <c r="O254" s="92"/>
      <c r="P254" s="245">
        <f>O254*H254</f>
        <v>0</v>
      </c>
      <c r="Q254" s="245">
        <v>0</v>
      </c>
      <c r="R254" s="245">
        <f>Q254*H254</f>
        <v>0</v>
      </c>
      <c r="S254" s="245">
        <v>0</v>
      </c>
      <c r="T254" s="246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47" t="s">
        <v>251</v>
      </c>
      <c r="AT254" s="247" t="s">
        <v>169</v>
      </c>
      <c r="AU254" s="247" t="s">
        <v>87</v>
      </c>
      <c r="AY254" s="18" t="s">
        <v>167</v>
      </c>
      <c r="BE254" s="248">
        <f>IF(N254="základní",J254,0)</f>
        <v>0</v>
      </c>
      <c r="BF254" s="248">
        <f>IF(N254="snížená",J254,0)</f>
        <v>0</v>
      </c>
      <c r="BG254" s="248">
        <f>IF(N254="zákl. přenesená",J254,0)</f>
        <v>0</v>
      </c>
      <c r="BH254" s="248">
        <f>IF(N254="sníž. přenesená",J254,0)</f>
        <v>0</v>
      </c>
      <c r="BI254" s="248">
        <f>IF(N254="nulová",J254,0)</f>
        <v>0</v>
      </c>
      <c r="BJ254" s="18" t="s">
        <v>85</v>
      </c>
      <c r="BK254" s="248">
        <f>ROUND(I254*H254,2)</f>
        <v>0</v>
      </c>
      <c r="BL254" s="18" t="s">
        <v>251</v>
      </c>
      <c r="BM254" s="247" t="s">
        <v>1866</v>
      </c>
    </row>
    <row r="255" s="2" customFormat="1" ht="16.5" customHeight="1">
      <c r="A255" s="39"/>
      <c r="B255" s="40"/>
      <c r="C255" s="235" t="s">
        <v>753</v>
      </c>
      <c r="D255" s="235" t="s">
        <v>169</v>
      </c>
      <c r="E255" s="236" t="s">
        <v>1867</v>
      </c>
      <c r="F255" s="237" t="s">
        <v>1868</v>
      </c>
      <c r="G255" s="238" t="s">
        <v>1666</v>
      </c>
      <c r="H255" s="239">
        <v>30</v>
      </c>
      <c r="I255" s="240"/>
      <c r="J255" s="241">
        <f>ROUND(I255*H255,2)</f>
        <v>0</v>
      </c>
      <c r="K255" s="242"/>
      <c r="L255" s="45"/>
      <c r="M255" s="243" t="s">
        <v>1</v>
      </c>
      <c r="N255" s="244" t="s">
        <v>42</v>
      </c>
      <c r="O255" s="92"/>
      <c r="P255" s="245">
        <f>O255*H255</f>
        <v>0</v>
      </c>
      <c r="Q255" s="245">
        <v>0</v>
      </c>
      <c r="R255" s="245">
        <f>Q255*H255</f>
        <v>0</v>
      </c>
      <c r="S255" s="245">
        <v>0</v>
      </c>
      <c r="T255" s="246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7" t="s">
        <v>251</v>
      </c>
      <c r="AT255" s="247" t="s">
        <v>169</v>
      </c>
      <c r="AU255" s="247" t="s">
        <v>87</v>
      </c>
      <c r="AY255" s="18" t="s">
        <v>167</v>
      </c>
      <c r="BE255" s="248">
        <f>IF(N255="základní",J255,0)</f>
        <v>0</v>
      </c>
      <c r="BF255" s="248">
        <f>IF(N255="snížená",J255,0)</f>
        <v>0</v>
      </c>
      <c r="BG255" s="248">
        <f>IF(N255="zákl. přenesená",J255,0)</f>
        <v>0</v>
      </c>
      <c r="BH255" s="248">
        <f>IF(N255="sníž. přenesená",J255,0)</f>
        <v>0</v>
      </c>
      <c r="BI255" s="248">
        <f>IF(N255="nulová",J255,0)</f>
        <v>0</v>
      </c>
      <c r="BJ255" s="18" t="s">
        <v>85</v>
      </c>
      <c r="BK255" s="248">
        <f>ROUND(I255*H255,2)</f>
        <v>0</v>
      </c>
      <c r="BL255" s="18" t="s">
        <v>251</v>
      </c>
      <c r="BM255" s="247" t="s">
        <v>1869</v>
      </c>
    </row>
    <row r="256" s="2" customFormat="1" ht="16.5" customHeight="1">
      <c r="A256" s="39"/>
      <c r="B256" s="40"/>
      <c r="C256" s="235" t="s">
        <v>763</v>
      </c>
      <c r="D256" s="235" t="s">
        <v>169</v>
      </c>
      <c r="E256" s="236" t="s">
        <v>1870</v>
      </c>
      <c r="F256" s="237" t="s">
        <v>1871</v>
      </c>
      <c r="G256" s="238" t="s">
        <v>1666</v>
      </c>
      <c r="H256" s="239">
        <v>9</v>
      </c>
      <c r="I256" s="240"/>
      <c r="J256" s="241">
        <f>ROUND(I256*H256,2)</f>
        <v>0</v>
      </c>
      <c r="K256" s="242"/>
      <c r="L256" s="45"/>
      <c r="M256" s="243" t="s">
        <v>1</v>
      </c>
      <c r="N256" s="244" t="s">
        <v>42</v>
      </c>
      <c r="O256" s="92"/>
      <c r="P256" s="245">
        <f>O256*H256</f>
        <v>0</v>
      </c>
      <c r="Q256" s="245">
        <v>0</v>
      </c>
      <c r="R256" s="245">
        <f>Q256*H256</f>
        <v>0</v>
      </c>
      <c r="S256" s="245">
        <v>0</v>
      </c>
      <c r="T256" s="246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47" t="s">
        <v>251</v>
      </c>
      <c r="AT256" s="247" t="s">
        <v>169</v>
      </c>
      <c r="AU256" s="247" t="s">
        <v>87</v>
      </c>
      <c r="AY256" s="18" t="s">
        <v>167</v>
      </c>
      <c r="BE256" s="248">
        <f>IF(N256="základní",J256,0)</f>
        <v>0</v>
      </c>
      <c r="BF256" s="248">
        <f>IF(N256="snížená",J256,0)</f>
        <v>0</v>
      </c>
      <c r="BG256" s="248">
        <f>IF(N256="zákl. přenesená",J256,0)</f>
        <v>0</v>
      </c>
      <c r="BH256" s="248">
        <f>IF(N256="sníž. přenesená",J256,0)</f>
        <v>0</v>
      </c>
      <c r="BI256" s="248">
        <f>IF(N256="nulová",J256,0)</f>
        <v>0</v>
      </c>
      <c r="BJ256" s="18" t="s">
        <v>85</v>
      </c>
      <c r="BK256" s="248">
        <f>ROUND(I256*H256,2)</f>
        <v>0</v>
      </c>
      <c r="BL256" s="18" t="s">
        <v>251</v>
      </c>
      <c r="BM256" s="247" t="s">
        <v>1872</v>
      </c>
    </row>
    <row r="257" s="2" customFormat="1" ht="16.5" customHeight="1">
      <c r="A257" s="39"/>
      <c r="B257" s="40"/>
      <c r="C257" s="235" t="s">
        <v>767</v>
      </c>
      <c r="D257" s="235" t="s">
        <v>169</v>
      </c>
      <c r="E257" s="236" t="s">
        <v>1873</v>
      </c>
      <c r="F257" s="237" t="s">
        <v>1874</v>
      </c>
      <c r="G257" s="238" t="s">
        <v>1666</v>
      </c>
      <c r="H257" s="239">
        <v>9</v>
      </c>
      <c r="I257" s="240"/>
      <c r="J257" s="241">
        <f>ROUND(I257*H257,2)</f>
        <v>0</v>
      </c>
      <c r="K257" s="242"/>
      <c r="L257" s="45"/>
      <c r="M257" s="243" t="s">
        <v>1</v>
      </c>
      <c r="N257" s="244" t="s">
        <v>42</v>
      </c>
      <c r="O257" s="92"/>
      <c r="P257" s="245">
        <f>O257*H257</f>
        <v>0</v>
      </c>
      <c r="Q257" s="245">
        <v>0</v>
      </c>
      <c r="R257" s="245">
        <f>Q257*H257</f>
        <v>0</v>
      </c>
      <c r="S257" s="245">
        <v>0</v>
      </c>
      <c r="T257" s="246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47" t="s">
        <v>251</v>
      </c>
      <c r="AT257" s="247" t="s">
        <v>169</v>
      </c>
      <c r="AU257" s="247" t="s">
        <v>87</v>
      </c>
      <c r="AY257" s="18" t="s">
        <v>167</v>
      </c>
      <c r="BE257" s="248">
        <f>IF(N257="základní",J257,0)</f>
        <v>0</v>
      </c>
      <c r="BF257" s="248">
        <f>IF(N257="snížená",J257,0)</f>
        <v>0</v>
      </c>
      <c r="BG257" s="248">
        <f>IF(N257="zákl. přenesená",J257,0)</f>
        <v>0</v>
      </c>
      <c r="BH257" s="248">
        <f>IF(N257="sníž. přenesená",J257,0)</f>
        <v>0</v>
      </c>
      <c r="BI257" s="248">
        <f>IF(N257="nulová",J257,0)</f>
        <v>0</v>
      </c>
      <c r="BJ257" s="18" t="s">
        <v>85</v>
      </c>
      <c r="BK257" s="248">
        <f>ROUND(I257*H257,2)</f>
        <v>0</v>
      </c>
      <c r="BL257" s="18" t="s">
        <v>251</v>
      </c>
      <c r="BM257" s="247" t="s">
        <v>1875</v>
      </c>
    </row>
    <row r="258" s="2" customFormat="1" ht="16.5" customHeight="1">
      <c r="A258" s="39"/>
      <c r="B258" s="40"/>
      <c r="C258" s="235" t="s">
        <v>771</v>
      </c>
      <c r="D258" s="235" t="s">
        <v>169</v>
      </c>
      <c r="E258" s="236" t="s">
        <v>1876</v>
      </c>
      <c r="F258" s="237" t="s">
        <v>1877</v>
      </c>
      <c r="G258" s="238" t="s">
        <v>1666</v>
      </c>
      <c r="H258" s="239">
        <v>9</v>
      </c>
      <c r="I258" s="240"/>
      <c r="J258" s="241">
        <f>ROUND(I258*H258,2)</f>
        <v>0</v>
      </c>
      <c r="K258" s="242"/>
      <c r="L258" s="45"/>
      <c r="M258" s="243" t="s">
        <v>1</v>
      </c>
      <c r="N258" s="244" t="s">
        <v>42</v>
      </c>
      <c r="O258" s="92"/>
      <c r="P258" s="245">
        <f>O258*H258</f>
        <v>0</v>
      </c>
      <c r="Q258" s="245">
        <v>0</v>
      </c>
      <c r="R258" s="245">
        <f>Q258*H258</f>
        <v>0</v>
      </c>
      <c r="S258" s="245">
        <v>0</v>
      </c>
      <c r="T258" s="246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47" t="s">
        <v>251</v>
      </c>
      <c r="AT258" s="247" t="s">
        <v>169</v>
      </c>
      <c r="AU258" s="247" t="s">
        <v>87</v>
      </c>
      <c r="AY258" s="18" t="s">
        <v>167</v>
      </c>
      <c r="BE258" s="248">
        <f>IF(N258="základní",J258,0)</f>
        <v>0</v>
      </c>
      <c r="BF258" s="248">
        <f>IF(N258="snížená",J258,0)</f>
        <v>0</v>
      </c>
      <c r="BG258" s="248">
        <f>IF(N258="zákl. přenesená",J258,0)</f>
        <v>0</v>
      </c>
      <c r="BH258" s="248">
        <f>IF(N258="sníž. přenesená",J258,0)</f>
        <v>0</v>
      </c>
      <c r="BI258" s="248">
        <f>IF(N258="nulová",J258,0)</f>
        <v>0</v>
      </c>
      <c r="BJ258" s="18" t="s">
        <v>85</v>
      </c>
      <c r="BK258" s="248">
        <f>ROUND(I258*H258,2)</f>
        <v>0</v>
      </c>
      <c r="BL258" s="18" t="s">
        <v>251</v>
      </c>
      <c r="BM258" s="247" t="s">
        <v>1878</v>
      </c>
    </row>
    <row r="259" s="2" customFormat="1" ht="16.5" customHeight="1">
      <c r="A259" s="39"/>
      <c r="B259" s="40"/>
      <c r="C259" s="235" t="s">
        <v>776</v>
      </c>
      <c r="D259" s="235" t="s">
        <v>169</v>
      </c>
      <c r="E259" s="236" t="s">
        <v>1879</v>
      </c>
      <c r="F259" s="237" t="s">
        <v>1880</v>
      </c>
      <c r="G259" s="238" t="s">
        <v>238</v>
      </c>
      <c r="H259" s="239">
        <v>170</v>
      </c>
      <c r="I259" s="240"/>
      <c r="J259" s="241">
        <f>ROUND(I259*H259,2)</f>
        <v>0</v>
      </c>
      <c r="K259" s="242"/>
      <c r="L259" s="45"/>
      <c r="M259" s="243" t="s">
        <v>1</v>
      </c>
      <c r="N259" s="244" t="s">
        <v>42</v>
      </c>
      <c r="O259" s="92"/>
      <c r="P259" s="245">
        <f>O259*H259</f>
        <v>0</v>
      </c>
      <c r="Q259" s="245">
        <v>0</v>
      </c>
      <c r="R259" s="245">
        <f>Q259*H259</f>
        <v>0</v>
      </c>
      <c r="S259" s="245">
        <v>0</v>
      </c>
      <c r="T259" s="246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47" t="s">
        <v>251</v>
      </c>
      <c r="AT259" s="247" t="s">
        <v>169</v>
      </c>
      <c r="AU259" s="247" t="s">
        <v>87</v>
      </c>
      <c r="AY259" s="18" t="s">
        <v>167</v>
      </c>
      <c r="BE259" s="248">
        <f>IF(N259="základní",J259,0)</f>
        <v>0</v>
      </c>
      <c r="BF259" s="248">
        <f>IF(N259="snížená",J259,0)</f>
        <v>0</v>
      </c>
      <c r="BG259" s="248">
        <f>IF(N259="zákl. přenesená",J259,0)</f>
        <v>0</v>
      </c>
      <c r="BH259" s="248">
        <f>IF(N259="sníž. přenesená",J259,0)</f>
        <v>0</v>
      </c>
      <c r="BI259" s="248">
        <f>IF(N259="nulová",J259,0)</f>
        <v>0</v>
      </c>
      <c r="BJ259" s="18" t="s">
        <v>85</v>
      </c>
      <c r="BK259" s="248">
        <f>ROUND(I259*H259,2)</f>
        <v>0</v>
      </c>
      <c r="BL259" s="18" t="s">
        <v>251</v>
      </c>
      <c r="BM259" s="247" t="s">
        <v>1881</v>
      </c>
    </row>
    <row r="260" s="2" customFormat="1" ht="16.5" customHeight="1">
      <c r="A260" s="39"/>
      <c r="B260" s="40"/>
      <c r="C260" s="235" t="s">
        <v>781</v>
      </c>
      <c r="D260" s="235" t="s">
        <v>169</v>
      </c>
      <c r="E260" s="236" t="s">
        <v>1873</v>
      </c>
      <c r="F260" s="237" t="s">
        <v>1874</v>
      </c>
      <c r="G260" s="238" t="s">
        <v>1666</v>
      </c>
      <c r="H260" s="239">
        <v>60</v>
      </c>
      <c r="I260" s="240"/>
      <c r="J260" s="241">
        <f>ROUND(I260*H260,2)</f>
        <v>0</v>
      </c>
      <c r="K260" s="242"/>
      <c r="L260" s="45"/>
      <c r="M260" s="243" t="s">
        <v>1</v>
      </c>
      <c r="N260" s="244" t="s">
        <v>42</v>
      </c>
      <c r="O260" s="92"/>
      <c r="P260" s="245">
        <f>O260*H260</f>
        <v>0</v>
      </c>
      <c r="Q260" s="245">
        <v>0</v>
      </c>
      <c r="R260" s="245">
        <f>Q260*H260</f>
        <v>0</v>
      </c>
      <c r="S260" s="245">
        <v>0</v>
      </c>
      <c r="T260" s="246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47" t="s">
        <v>251</v>
      </c>
      <c r="AT260" s="247" t="s">
        <v>169</v>
      </c>
      <c r="AU260" s="247" t="s">
        <v>87</v>
      </c>
      <c r="AY260" s="18" t="s">
        <v>167</v>
      </c>
      <c r="BE260" s="248">
        <f>IF(N260="základní",J260,0)</f>
        <v>0</v>
      </c>
      <c r="BF260" s="248">
        <f>IF(N260="snížená",J260,0)</f>
        <v>0</v>
      </c>
      <c r="BG260" s="248">
        <f>IF(N260="zákl. přenesená",J260,0)</f>
        <v>0</v>
      </c>
      <c r="BH260" s="248">
        <f>IF(N260="sníž. přenesená",J260,0)</f>
        <v>0</v>
      </c>
      <c r="BI260" s="248">
        <f>IF(N260="nulová",J260,0)</f>
        <v>0</v>
      </c>
      <c r="BJ260" s="18" t="s">
        <v>85</v>
      </c>
      <c r="BK260" s="248">
        <f>ROUND(I260*H260,2)</f>
        <v>0</v>
      </c>
      <c r="BL260" s="18" t="s">
        <v>251</v>
      </c>
      <c r="BM260" s="247" t="s">
        <v>1882</v>
      </c>
    </row>
    <row r="261" s="2" customFormat="1" ht="16.5" customHeight="1">
      <c r="A261" s="39"/>
      <c r="B261" s="40"/>
      <c r="C261" s="235" t="s">
        <v>787</v>
      </c>
      <c r="D261" s="235" t="s">
        <v>169</v>
      </c>
      <c r="E261" s="236" t="s">
        <v>1883</v>
      </c>
      <c r="F261" s="237" t="s">
        <v>1884</v>
      </c>
      <c r="G261" s="238" t="s">
        <v>1666</v>
      </c>
      <c r="H261" s="239">
        <v>10</v>
      </c>
      <c r="I261" s="240"/>
      <c r="J261" s="241">
        <f>ROUND(I261*H261,2)</f>
        <v>0</v>
      </c>
      <c r="K261" s="242"/>
      <c r="L261" s="45"/>
      <c r="M261" s="243" t="s">
        <v>1</v>
      </c>
      <c r="N261" s="244" t="s">
        <v>42</v>
      </c>
      <c r="O261" s="92"/>
      <c r="P261" s="245">
        <f>O261*H261</f>
        <v>0</v>
      </c>
      <c r="Q261" s="245">
        <v>0</v>
      </c>
      <c r="R261" s="245">
        <f>Q261*H261</f>
        <v>0</v>
      </c>
      <c r="S261" s="245">
        <v>0</v>
      </c>
      <c r="T261" s="246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47" t="s">
        <v>251</v>
      </c>
      <c r="AT261" s="247" t="s">
        <v>169</v>
      </c>
      <c r="AU261" s="247" t="s">
        <v>87</v>
      </c>
      <c r="AY261" s="18" t="s">
        <v>167</v>
      </c>
      <c r="BE261" s="248">
        <f>IF(N261="základní",J261,0)</f>
        <v>0</v>
      </c>
      <c r="BF261" s="248">
        <f>IF(N261="snížená",J261,0)</f>
        <v>0</v>
      </c>
      <c r="BG261" s="248">
        <f>IF(N261="zákl. přenesená",J261,0)</f>
        <v>0</v>
      </c>
      <c r="BH261" s="248">
        <f>IF(N261="sníž. přenesená",J261,0)</f>
        <v>0</v>
      </c>
      <c r="BI261" s="248">
        <f>IF(N261="nulová",J261,0)</f>
        <v>0</v>
      </c>
      <c r="BJ261" s="18" t="s">
        <v>85</v>
      </c>
      <c r="BK261" s="248">
        <f>ROUND(I261*H261,2)</f>
        <v>0</v>
      </c>
      <c r="BL261" s="18" t="s">
        <v>251</v>
      </c>
      <c r="BM261" s="247" t="s">
        <v>1885</v>
      </c>
    </row>
    <row r="262" s="2" customFormat="1" ht="16.5" customHeight="1">
      <c r="A262" s="39"/>
      <c r="B262" s="40"/>
      <c r="C262" s="235" t="s">
        <v>792</v>
      </c>
      <c r="D262" s="235" t="s">
        <v>169</v>
      </c>
      <c r="E262" s="236" t="s">
        <v>1886</v>
      </c>
      <c r="F262" s="237" t="s">
        <v>1887</v>
      </c>
      <c r="G262" s="238" t="s">
        <v>1666</v>
      </c>
      <c r="H262" s="239">
        <v>75</v>
      </c>
      <c r="I262" s="240"/>
      <c r="J262" s="241">
        <f>ROUND(I262*H262,2)</f>
        <v>0</v>
      </c>
      <c r="K262" s="242"/>
      <c r="L262" s="45"/>
      <c r="M262" s="243" t="s">
        <v>1</v>
      </c>
      <c r="N262" s="244" t="s">
        <v>42</v>
      </c>
      <c r="O262" s="92"/>
      <c r="P262" s="245">
        <f>O262*H262</f>
        <v>0</v>
      </c>
      <c r="Q262" s="245">
        <v>0</v>
      </c>
      <c r="R262" s="245">
        <f>Q262*H262</f>
        <v>0</v>
      </c>
      <c r="S262" s="245">
        <v>0</v>
      </c>
      <c r="T262" s="246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47" t="s">
        <v>251</v>
      </c>
      <c r="AT262" s="247" t="s">
        <v>169</v>
      </c>
      <c r="AU262" s="247" t="s">
        <v>87</v>
      </c>
      <c r="AY262" s="18" t="s">
        <v>167</v>
      </c>
      <c r="BE262" s="248">
        <f>IF(N262="základní",J262,0)</f>
        <v>0</v>
      </c>
      <c r="BF262" s="248">
        <f>IF(N262="snížená",J262,0)</f>
        <v>0</v>
      </c>
      <c r="BG262" s="248">
        <f>IF(N262="zákl. přenesená",J262,0)</f>
        <v>0</v>
      </c>
      <c r="BH262" s="248">
        <f>IF(N262="sníž. přenesená",J262,0)</f>
        <v>0</v>
      </c>
      <c r="BI262" s="248">
        <f>IF(N262="nulová",J262,0)</f>
        <v>0</v>
      </c>
      <c r="BJ262" s="18" t="s">
        <v>85</v>
      </c>
      <c r="BK262" s="248">
        <f>ROUND(I262*H262,2)</f>
        <v>0</v>
      </c>
      <c r="BL262" s="18" t="s">
        <v>251</v>
      </c>
      <c r="BM262" s="247" t="s">
        <v>1888</v>
      </c>
    </row>
    <row r="263" s="2" customFormat="1" ht="16.5" customHeight="1">
      <c r="A263" s="39"/>
      <c r="B263" s="40"/>
      <c r="C263" s="235" t="s">
        <v>800</v>
      </c>
      <c r="D263" s="235" t="s">
        <v>169</v>
      </c>
      <c r="E263" s="236" t="s">
        <v>1889</v>
      </c>
      <c r="F263" s="237" t="s">
        <v>1890</v>
      </c>
      <c r="G263" s="238" t="s">
        <v>1666</v>
      </c>
      <c r="H263" s="239">
        <v>1</v>
      </c>
      <c r="I263" s="240"/>
      <c r="J263" s="241">
        <f>ROUND(I263*H263,2)</f>
        <v>0</v>
      </c>
      <c r="K263" s="242"/>
      <c r="L263" s="45"/>
      <c r="M263" s="243" t="s">
        <v>1</v>
      </c>
      <c r="N263" s="244" t="s">
        <v>42</v>
      </c>
      <c r="O263" s="92"/>
      <c r="P263" s="245">
        <f>O263*H263</f>
        <v>0</v>
      </c>
      <c r="Q263" s="245">
        <v>0</v>
      </c>
      <c r="R263" s="245">
        <f>Q263*H263</f>
        <v>0</v>
      </c>
      <c r="S263" s="245">
        <v>0</v>
      </c>
      <c r="T263" s="246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47" t="s">
        <v>251</v>
      </c>
      <c r="AT263" s="247" t="s">
        <v>169</v>
      </c>
      <c r="AU263" s="247" t="s">
        <v>87</v>
      </c>
      <c r="AY263" s="18" t="s">
        <v>167</v>
      </c>
      <c r="BE263" s="248">
        <f>IF(N263="základní",J263,0)</f>
        <v>0</v>
      </c>
      <c r="BF263" s="248">
        <f>IF(N263="snížená",J263,0)</f>
        <v>0</v>
      </c>
      <c r="BG263" s="248">
        <f>IF(N263="zákl. přenesená",J263,0)</f>
        <v>0</v>
      </c>
      <c r="BH263" s="248">
        <f>IF(N263="sníž. přenesená",J263,0)</f>
        <v>0</v>
      </c>
      <c r="BI263" s="248">
        <f>IF(N263="nulová",J263,0)</f>
        <v>0</v>
      </c>
      <c r="BJ263" s="18" t="s">
        <v>85</v>
      </c>
      <c r="BK263" s="248">
        <f>ROUND(I263*H263,2)</f>
        <v>0</v>
      </c>
      <c r="BL263" s="18" t="s">
        <v>251</v>
      </c>
      <c r="BM263" s="247" t="s">
        <v>1891</v>
      </c>
    </row>
    <row r="264" s="12" customFormat="1" ht="22.8" customHeight="1">
      <c r="A264" s="12"/>
      <c r="B264" s="219"/>
      <c r="C264" s="220"/>
      <c r="D264" s="221" t="s">
        <v>76</v>
      </c>
      <c r="E264" s="233" t="s">
        <v>967</v>
      </c>
      <c r="F264" s="233" t="s">
        <v>168</v>
      </c>
      <c r="G264" s="220"/>
      <c r="H264" s="220"/>
      <c r="I264" s="223"/>
      <c r="J264" s="234">
        <f>BK264</f>
        <v>0</v>
      </c>
      <c r="K264" s="220"/>
      <c r="L264" s="225"/>
      <c r="M264" s="226"/>
      <c r="N264" s="227"/>
      <c r="O264" s="227"/>
      <c r="P264" s="228">
        <f>SUM(P265:P267)</f>
        <v>0</v>
      </c>
      <c r="Q264" s="227"/>
      <c r="R264" s="228">
        <f>SUM(R265:R267)</f>
        <v>0</v>
      </c>
      <c r="S264" s="227"/>
      <c r="T264" s="229">
        <f>SUM(T265:T267)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30" t="s">
        <v>85</v>
      </c>
      <c r="AT264" s="231" t="s">
        <v>76</v>
      </c>
      <c r="AU264" s="231" t="s">
        <v>85</v>
      </c>
      <c r="AY264" s="230" t="s">
        <v>167</v>
      </c>
      <c r="BK264" s="232">
        <f>SUM(BK265:BK267)</f>
        <v>0</v>
      </c>
    </row>
    <row r="265" s="2" customFormat="1" ht="16.5" customHeight="1">
      <c r="A265" s="39"/>
      <c r="B265" s="40"/>
      <c r="C265" s="235" t="s">
        <v>805</v>
      </c>
      <c r="D265" s="235" t="s">
        <v>169</v>
      </c>
      <c r="E265" s="236" t="s">
        <v>1892</v>
      </c>
      <c r="F265" s="237" t="s">
        <v>1893</v>
      </c>
      <c r="G265" s="238" t="s">
        <v>238</v>
      </c>
      <c r="H265" s="239">
        <v>50</v>
      </c>
      <c r="I265" s="240"/>
      <c r="J265" s="241">
        <f>ROUND(I265*H265,2)</f>
        <v>0</v>
      </c>
      <c r="K265" s="242"/>
      <c r="L265" s="45"/>
      <c r="M265" s="243" t="s">
        <v>1</v>
      </c>
      <c r="N265" s="244" t="s">
        <v>42</v>
      </c>
      <c r="O265" s="92"/>
      <c r="P265" s="245">
        <f>O265*H265</f>
        <v>0</v>
      </c>
      <c r="Q265" s="245">
        <v>0</v>
      </c>
      <c r="R265" s="245">
        <f>Q265*H265</f>
        <v>0</v>
      </c>
      <c r="S265" s="245">
        <v>0</v>
      </c>
      <c r="T265" s="246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47" t="s">
        <v>251</v>
      </c>
      <c r="AT265" s="247" t="s">
        <v>169</v>
      </c>
      <c r="AU265" s="247" t="s">
        <v>87</v>
      </c>
      <c r="AY265" s="18" t="s">
        <v>167</v>
      </c>
      <c r="BE265" s="248">
        <f>IF(N265="základní",J265,0)</f>
        <v>0</v>
      </c>
      <c r="BF265" s="248">
        <f>IF(N265="snížená",J265,0)</f>
        <v>0</v>
      </c>
      <c r="BG265" s="248">
        <f>IF(N265="zákl. přenesená",J265,0)</f>
        <v>0</v>
      </c>
      <c r="BH265" s="248">
        <f>IF(N265="sníž. přenesená",J265,0)</f>
        <v>0</v>
      </c>
      <c r="BI265" s="248">
        <f>IF(N265="nulová",J265,0)</f>
        <v>0</v>
      </c>
      <c r="BJ265" s="18" t="s">
        <v>85</v>
      </c>
      <c r="BK265" s="248">
        <f>ROUND(I265*H265,2)</f>
        <v>0</v>
      </c>
      <c r="BL265" s="18" t="s">
        <v>251</v>
      </c>
      <c r="BM265" s="247" t="s">
        <v>1894</v>
      </c>
    </row>
    <row r="266" s="2" customFormat="1" ht="16.5" customHeight="1">
      <c r="A266" s="39"/>
      <c r="B266" s="40"/>
      <c r="C266" s="235" t="s">
        <v>810</v>
      </c>
      <c r="D266" s="235" t="s">
        <v>169</v>
      </c>
      <c r="E266" s="236" t="s">
        <v>1895</v>
      </c>
      <c r="F266" s="237" t="s">
        <v>1896</v>
      </c>
      <c r="G266" s="238" t="s">
        <v>238</v>
      </c>
      <c r="H266" s="239">
        <v>50</v>
      </c>
      <c r="I266" s="240"/>
      <c r="J266" s="241">
        <f>ROUND(I266*H266,2)</f>
        <v>0</v>
      </c>
      <c r="K266" s="242"/>
      <c r="L266" s="45"/>
      <c r="M266" s="243" t="s">
        <v>1</v>
      </c>
      <c r="N266" s="244" t="s">
        <v>42</v>
      </c>
      <c r="O266" s="92"/>
      <c r="P266" s="245">
        <f>O266*H266</f>
        <v>0</v>
      </c>
      <c r="Q266" s="245">
        <v>0</v>
      </c>
      <c r="R266" s="245">
        <f>Q266*H266</f>
        <v>0</v>
      </c>
      <c r="S266" s="245">
        <v>0</v>
      </c>
      <c r="T266" s="246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47" t="s">
        <v>251</v>
      </c>
      <c r="AT266" s="247" t="s">
        <v>169</v>
      </c>
      <c r="AU266" s="247" t="s">
        <v>87</v>
      </c>
      <c r="AY266" s="18" t="s">
        <v>167</v>
      </c>
      <c r="BE266" s="248">
        <f>IF(N266="základní",J266,0)</f>
        <v>0</v>
      </c>
      <c r="BF266" s="248">
        <f>IF(N266="snížená",J266,0)</f>
        <v>0</v>
      </c>
      <c r="BG266" s="248">
        <f>IF(N266="zákl. přenesená",J266,0)</f>
        <v>0</v>
      </c>
      <c r="BH266" s="248">
        <f>IF(N266="sníž. přenesená",J266,0)</f>
        <v>0</v>
      </c>
      <c r="BI266" s="248">
        <f>IF(N266="nulová",J266,0)</f>
        <v>0</v>
      </c>
      <c r="BJ266" s="18" t="s">
        <v>85</v>
      </c>
      <c r="BK266" s="248">
        <f>ROUND(I266*H266,2)</f>
        <v>0</v>
      </c>
      <c r="BL266" s="18" t="s">
        <v>251</v>
      </c>
      <c r="BM266" s="247" t="s">
        <v>1897</v>
      </c>
    </row>
    <row r="267" s="2" customFormat="1" ht="16.5" customHeight="1">
      <c r="A267" s="39"/>
      <c r="B267" s="40"/>
      <c r="C267" s="235" t="s">
        <v>815</v>
      </c>
      <c r="D267" s="235" t="s">
        <v>169</v>
      </c>
      <c r="E267" s="236" t="s">
        <v>1898</v>
      </c>
      <c r="F267" s="237" t="s">
        <v>1899</v>
      </c>
      <c r="G267" s="238" t="s">
        <v>172</v>
      </c>
      <c r="H267" s="239">
        <v>25</v>
      </c>
      <c r="I267" s="240"/>
      <c r="J267" s="241">
        <f>ROUND(I267*H267,2)</f>
        <v>0</v>
      </c>
      <c r="K267" s="242"/>
      <c r="L267" s="45"/>
      <c r="M267" s="243" t="s">
        <v>1</v>
      </c>
      <c r="N267" s="244" t="s">
        <v>42</v>
      </c>
      <c r="O267" s="92"/>
      <c r="P267" s="245">
        <f>O267*H267</f>
        <v>0</v>
      </c>
      <c r="Q267" s="245">
        <v>0</v>
      </c>
      <c r="R267" s="245">
        <f>Q267*H267</f>
        <v>0</v>
      </c>
      <c r="S267" s="245">
        <v>0</v>
      </c>
      <c r="T267" s="246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47" t="s">
        <v>251</v>
      </c>
      <c r="AT267" s="247" t="s">
        <v>169</v>
      </c>
      <c r="AU267" s="247" t="s">
        <v>87</v>
      </c>
      <c r="AY267" s="18" t="s">
        <v>167</v>
      </c>
      <c r="BE267" s="248">
        <f>IF(N267="základní",J267,0)</f>
        <v>0</v>
      </c>
      <c r="BF267" s="248">
        <f>IF(N267="snížená",J267,0)</f>
        <v>0</v>
      </c>
      <c r="BG267" s="248">
        <f>IF(N267="zákl. přenesená",J267,0)</f>
        <v>0</v>
      </c>
      <c r="BH267" s="248">
        <f>IF(N267="sníž. přenesená",J267,0)</f>
        <v>0</v>
      </c>
      <c r="BI267" s="248">
        <f>IF(N267="nulová",J267,0)</f>
        <v>0</v>
      </c>
      <c r="BJ267" s="18" t="s">
        <v>85</v>
      </c>
      <c r="BK267" s="248">
        <f>ROUND(I267*H267,2)</f>
        <v>0</v>
      </c>
      <c r="BL267" s="18" t="s">
        <v>251</v>
      </c>
      <c r="BM267" s="247" t="s">
        <v>1900</v>
      </c>
    </row>
    <row r="268" s="12" customFormat="1" ht="22.8" customHeight="1">
      <c r="A268" s="12"/>
      <c r="B268" s="219"/>
      <c r="C268" s="220"/>
      <c r="D268" s="221" t="s">
        <v>76</v>
      </c>
      <c r="E268" s="233" t="s">
        <v>1901</v>
      </c>
      <c r="F268" s="233" t="s">
        <v>113</v>
      </c>
      <c r="G268" s="220"/>
      <c r="H268" s="220"/>
      <c r="I268" s="223"/>
      <c r="J268" s="234">
        <f>BK268</f>
        <v>0</v>
      </c>
      <c r="K268" s="220"/>
      <c r="L268" s="225"/>
      <c r="M268" s="226"/>
      <c r="N268" s="227"/>
      <c r="O268" s="227"/>
      <c r="P268" s="228">
        <f>SUM(P269:P280)</f>
        <v>0</v>
      </c>
      <c r="Q268" s="227"/>
      <c r="R268" s="228">
        <f>SUM(R269:R280)</f>
        <v>0</v>
      </c>
      <c r="S268" s="227"/>
      <c r="T268" s="229">
        <f>SUM(T269:T280)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30" t="s">
        <v>85</v>
      </c>
      <c r="AT268" s="231" t="s">
        <v>76</v>
      </c>
      <c r="AU268" s="231" t="s">
        <v>85</v>
      </c>
      <c r="AY268" s="230" t="s">
        <v>167</v>
      </c>
      <c r="BK268" s="232">
        <f>SUM(BK269:BK280)</f>
        <v>0</v>
      </c>
    </row>
    <row r="269" s="2" customFormat="1" ht="21.75" customHeight="1">
      <c r="A269" s="39"/>
      <c r="B269" s="40"/>
      <c r="C269" s="235" t="s">
        <v>822</v>
      </c>
      <c r="D269" s="235" t="s">
        <v>169</v>
      </c>
      <c r="E269" s="236" t="s">
        <v>1902</v>
      </c>
      <c r="F269" s="237" t="s">
        <v>1903</v>
      </c>
      <c r="G269" s="238" t="s">
        <v>238</v>
      </c>
      <c r="H269" s="239">
        <v>10</v>
      </c>
      <c r="I269" s="240"/>
      <c r="J269" s="241">
        <f>ROUND(I269*H269,2)</f>
        <v>0</v>
      </c>
      <c r="K269" s="242"/>
      <c r="L269" s="45"/>
      <c r="M269" s="243" t="s">
        <v>1</v>
      </c>
      <c r="N269" s="244" t="s">
        <v>42</v>
      </c>
      <c r="O269" s="92"/>
      <c r="P269" s="245">
        <f>O269*H269</f>
        <v>0</v>
      </c>
      <c r="Q269" s="245">
        <v>0</v>
      </c>
      <c r="R269" s="245">
        <f>Q269*H269</f>
        <v>0</v>
      </c>
      <c r="S269" s="245">
        <v>0</v>
      </c>
      <c r="T269" s="246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47" t="s">
        <v>251</v>
      </c>
      <c r="AT269" s="247" t="s">
        <v>169</v>
      </c>
      <c r="AU269" s="247" t="s">
        <v>87</v>
      </c>
      <c r="AY269" s="18" t="s">
        <v>167</v>
      </c>
      <c r="BE269" s="248">
        <f>IF(N269="základní",J269,0)</f>
        <v>0</v>
      </c>
      <c r="BF269" s="248">
        <f>IF(N269="snížená",J269,0)</f>
        <v>0</v>
      </c>
      <c r="BG269" s="248">
        <f>IF(N269="zákl. přenesená",J269,0)</f>
        <v>0</v>
      </c>
      <c r="BH269" s="248">
        <f>IF(N269="sníž. přenesená",J269,0)</f>
        <v>0</v>
      </c>
      <c r="BI269" s="248">
        <f>IF(N269="nulová",J269,0)</f>
        <v>0</v>
      </c>
      <c r="BJ269" s="18" t="s">
        <v>85</v>
      </c>
      <c r="BK269" s="248">
        <f>ROUND(I269*H269,2)</f>
        <v>0</v>
      </c>
      <c r="BL269" s="18" t="s">
        <v>251</v>
      </c>
      <c r="BM269" s="247" t="s">
        <v>1904</v>
      </c>
    </row>
    <row r="270" s="2" customFormat="1" ht="16.5" customHeight="1">
      <c r="A270" s="39"/>
      <c r="B270" s="40"/>
      <c r="C270" s="235" t="s">
        <v>826</v>
      </c>
      <c r="D270" s="235" t="s">
        <v>169</v>
      </c>
      <c r="E270" s="236" t="s">
        <v>1905</v>
      </c>
      <c r="F270" s="237" t="s">
        <v>1906</v>
      </c>
      <c r="G270" s="238" t="s">
        <v>1666</v>
      </c>
      <c r="H270" s="239">
        <v>12</v>
      </c>
      <c r="I270" s="240"/>
      <c r="J270" s="241">
        <f>ROUND(I270*H270,2)</f>
        <v>0</v>
      </c>
      <c r="K270" s="242"/>
      <c r="L270" s="45"/>
      <c r="M270" s="243" t="s">
        <v>1</v>
      </c>
      <c r="N270" s="244" t="s">
        <v>42</v>
      </c>
      <c r="O270" s="92"/>
      <c r="P270" s="245">
        <f>O270*H270</f>
        <v>0</v>
      </c>
      <c r="Q270" s="245">
        <v>0</v>
      </c>
      <c r="R270" s="245">
        <f>Q270*H270</f>
        <v>0</v>
      </c>
      <c r="S270" s="245">
        <v>0</v>
      </c>
      <c r="T270" s="246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47" t="s">
        <v>251</v>
      </c>
      <c r="AT270" s="247" t="s">
        <v>169</v>
      </c>
      <c r="AU270" s="247" t="s">
        <v>87</v>
      </c>
      <c r="AY270" s="18" t="s">
        <v>167</v>
      </c>
      <c r="BE270" s="248">
        <f>IF(N270="základní",J270,0)</f>
        <v>0</v>
      </c>
      <c r="BF270" s="248">
        <f>IF(N270="snížená",J270,0)</f>
        <v>0</v>
      </c>
      <c r="BG270" s="248">
        <f>IF(N270="zákl. přenesená",J270,0)</f>
        <v>0</v>
      </c>
      <c r="BH270" s="248">
        <f>IF(N270="sníž. přenesená",J270,0)</f>
        <v>0</v>
      </c>
      <c r="BI270" s="248">
        <f>IF(N270="nulová",J270,0)</f>
        <v>0</v>
      </c>
      <c r="BJ270" s="18" t="s">
        <v>85</v>
      </c>
      <c r="BK270" s="248">
        <f>ROUND(I270*H270,2)</f>
        <v>0</v>
      </c>
      <c r="BL270" s="18" t="s">
        <v>251</v>
      </c>
      <c r="BM270" s="247" t="s">
        <v>1907</v>
      </c>
    </row>
    <row r="271" s="2" customFormat="1" ht="16.5" customHeight="1">
      <c r="A271" s="39"/>
      <c r="B271" s="40"/>
      <c r="C271" s="235" t="s">
        <v>832</v>
      </c>
      <c r="D271" s="235" t="s">
        <v>169</v>
      </c>
      <c r="E271" s="236" t="s">
        <v>1908</v>
      </c>
      <c r="F271" s="237" t="s">
        <v>1909</v>
      </c>
      <c r="G271" s="238" t="s">
        <v>1666</v>
      </c>
      <c r="H271" s="239">
        <v>1</v>
      </c>
      <c r="I271" s="240"/>
      <c r="J271" s="241">
        <f>ROUND(I271*H271,2)</f>
        <v>0</v>
      </c>
      <c r="K271" s="242"/>
      <c r="L271" s="45"/>
      <c r="M271" s="243" t="s">
        <v>1</v>
      </c>
      <c r="N271" s="244" t="s">
        <v>42</v>
      </c>
      <c r="O271" s="92"/>
      <c r="P271" s="245">
        <f>O271*H271</f>
        <v>0</v>
      </c>
      <c r="Q271" s="245">
        <v>0</v>
      </c>
      <c r="R271" s="245">
        <f>Q271*H271</f>
        <v>0</v>
      </c>
      <c r="S271" s="245">
        <v>0</v>
      </c>
      <c r="T271" s="246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7" t="s">
        <v>251</v>
      </c>
      <c r="AT271" s="247" t="s">
        <v>169</v>
      </c>
      <c r="AU271" s="247" t="s">
        <v>87</v>
      </c>
      <c r="AY271" s="18" t="s">
        <v>167</v>
      </c>
      <c r="BE271" s="248">
        <f>IF(N271="základní",J271,0)</f>
        <v>0</v>
      </c>
      <c r="BF271" s="248">
        <f>IF(N271="snížená",J271,0)</f>
        <v>0</v>
      </c>
      <c r="BG271" s="248">
        <f>IF(N271="zákl. přenesená",J271,0)</f>
        <v>0</v>
      </c>
      <c r="BH271" s="248">
        <f>IF(N271="sníž. přenesená",J271,0)</f>
        <v>0</v>
      </c>
      <c r="BI271" s="248">
        <f>IF(N271="nulová",J271,0)</f>
        <v>0</v>
      </c>
      <c r="BJ271" s="18" t="s">
        <v>85</v>
      </c>
      <c r="BK271" s="248">
        <f>ROUND(I271*H271,2)</f>
        <v>0</v>
      </c>
      <c r="BL271" s="18" t="s">
        <v>251</v>
      </c>
      <c r="BM271" s="247" t="s">
        <v>1910</v>
      </c>
    </row>
    <row r="272" s="2" customFormat="1" ht="21.75" customHeight="1">
      <c r="A272" s="39"/>
      <c r="B272" s="40"/>
      <c r="C272" s="235" t="s">
        <v>836</v>
      </c>
      <c r="D272" s="235" t="s">
        <v>169</v>
      </c>
      <c r="E272" s="236" t="s">
        <v>1911</v>
      </c>
      <c r="F272" s="237" t="s">
        <v>1912</v>
      </c>
      <c r="G272" s="238" t="s">
        <v>1666</v>
      </c>
      <c r="H272" s="239">
        <v>3</v>
      </c>
      <c r="I272" s="240"/>
      <c r="J272" s="241">
        <f>ROUND(I272*H272,2)</f>
        <v>0</v>
      </c>
      <c r="K272" s="242"/>
      <c r="L272" s="45"/>
      <c r="M272" s="243" t="s">
        <v>1</v>
      </c>
      <c r="N272" s="244" t="s">
        <v>42</v>
      </c>
      <c r="O272" s="92"/>
      <c r="P272" s="245">
        <f>O272*H272</f>
        <v>0</v>
      </c>
      <c r="Q272" s="245">
        <v>0</v>
      </c>
      <c r="R272" s="245">
        <f>Q272*H272</f>
        <v>0</v>
      </c>
      <c r="S272" s="245">
        <v>0</v>
      </c>
      <c r="T272" s="246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47" t="s">
        <v>251</v>
      </c>
      <c r="AT272" s="247" t="s">
        <v>169</v>
      </c>
      <c r="AU272" s="247" t="s">
        <v>87</v>
      </c>
      <c r="AY272" s="18" t="s">
        <v>167</v>
      </c>
      <c r="BE272" s="248">
        <f>IF(N272="základní",J272,0)</f>
        <v>0</v>
      </c>
      <c r="BF272" s="248">
        <f>IF(N272="snížená",J272,0)</f>
        <v>0</v>
      </c>
      <c r="BG272" s="248">
        <f>IF(N272="zákl. přenesená",J272,0)</f>
        <v>0</v>
      </c>
      <c r="BH272" s="248">
        <f>IF(N272="sníž. přenesená",J272,0)</f>
        <v>0</v>
      </c>
      <c r="BI272" s="248">
        <f>IF(N272="nulová",J272,0)</f>
        <v>0</v>
      </c>
      <c r="BJ272" s="18" t="s">
        <v>85</v>
      </c>
      <c r="BK272" s="248">
        <f>ROUND(I272*H272,2)</f>
        <v>0</v>
      </c>
      <c r="BL272" s="18" t="s">
        <v>251</v>
      </c>
      <c r="BM272" s="247" t="s">
        <v>1913</v>
      </c>
    </row>
    <row r="273" s="2" customFormat="1" ht="16.5" customHeight="1">
      <c r="A273" s="39"/>
      <c r="B273" s="40"/>
      <c r="C273" s="235" t="s">
        <v>842</v>
      </c>
      <c r="D273" s="235" t="s">
        <v>169</v>
      </c>
      <c r="E273" s="236" t="s">
        <v>1905</v>
      </c>
      <c r="F273" s="237" t="s">
        <v>1906</v>
      </c>
      <c r="G273" s="238" t="s">
        <v>1666</v>
      </c>
      <c r="H273" s="239">
        <v>62</v>
      </c>
      <c r="I273" s="240"/>
      <c r="J273" s="241">
        <f>ROUND(I273*H273,2)</f>
        <v>0</v>
      </c>
      <c r="K273" s="242"/>
      <c r="L273" s="45"/>
      <c r="M273" s="243" t="s">
        <v>1</v>
      </c>
      <c r="N273" s="244" t="s">
        <v>42</v>
      </c>
      <c r="O273" s="92"/>
      <c r="P273" s="245">
        <f>O273*H273</f>
        <v>0</v>
      </c>
      <c r="Q273" s="245">
        <v>0</v>
      </c>
      <c r="R273" s="245">
        <f>Q273*H273</f>
        <v>0</v>
      </c>
      <c r="S273" s="245">
        <v>0</v>
      </c>
      <c r="T273" s="246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47" t="s">
        <v>251</v>
      </c>
      <c r="AT273" s="247" t="s">
        <v>169</v>
      </c>
      <c r="AU273" s="247" t="s">
        <v>87</v>
      </c>
      <c r="AY273" s="18" t="s">
        <v>167</v>
      </c>
      <c r="BE273" s="248">
        <f>IF(N273="základní",J273,0)</f>
        <v>0</v>
      </c>
      <c r="BF273" s="248">
        <f>IF(N273="snížená",J273,0)</f>
        <v>0</v>
      </c>
      <c r="BG273" s="248">
        <f>IF(N273="zákl. přenesená",J273,0)</f>
        <v>0</v>
      </c>
      <c r="BH273" s="248">
        <f>IF(N273="sníž. přenesená",J273,0)</f>
        <v>0</v>
      </c>
      <c r="BI273" s="248">
        <f>IF(N273="nulová",J273,0)</f>
        <v>0</v>
      </c>
      <c r="BJ273" s="18" t="s">
        <v>85</v>
      </c>
      <c r="BK273" s="248">
        <f>ROUND(I273*H273,2)</f>
        <v>0</v>
      </c>
      <c r="BL273" s="18" t="s">
        <v>251</v>
      </c>
      <c r="BM273" s="247" t="s">
        <v>1914</v>
      </c>
    </row>
    <row r="274" s="2" customFormat="1" ht="21.75" customHeight="1">
      <c r="A274" s="39"/>
      <c r="B274" s="40"/>
      <c r="C274" s="235" t="s">
        <v>847</v>
      </c>
      <c r="D274" s="235" t="s">
        <v>169</v>
      </c>
      <c r="E274" s="236" t="s">
        <v>1915</v>
      </c>
      <c r="F274" s="237" t="s">
        <v>1916</v>
      </c>
      <c r="G274" s="238" t="s">
        <v>238</v>
      </c>
      <c r="H274" s="239">
        <v>80</v>
      </c>
      <c r="I274" s="240"/>
      <c r="J274" s="241">
        <f>ROUND(I274*H274,2)</f>
        <v>0</v>
      </c>
      <c r="K274" s="242"/>
      <c r="L274" s="45"/>
      <c r="M274" s="243" t="s">
        <v>1</v>
      </c>
      <c r="N274" s="244" t="s">
        <v>42</v>
      </c>
      <c r="O274" s="92"/>
      <c r="P274" s="245">
        <f>O274*H274</f>
        <v>0</v>
      </c>
      <c r="Q274" s="245">
        <v>0</v>
      </c>
      <c r="R274" s="245">
        <f>Q274*H274</f>
        <v>0</v>
      </c>
      <c r="S274" s="245">
        <v>0</v>
      </c>
      <c r="T274" s="246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47" t="s">
        <v>251</v>
      </c>
      <c r="AT274" s="247" t="s">
        <v>169</v>
      </c>
      <c r="AU274" s="247" t="s">
        <v>87</v>
      </c>
      <c r="AY274" s="18" t="s">
        <v>167</v>
      </c>
      <c r="BE274" s="248">
        <f>IF(N274="základní",J274,0)</f>
        <v>0</v>
      </c>
      <c r="BF274" s="248">
        <f>IF(N274="snížená",J274,0)</f>
        <v>0</v>
      </c>
      <c r="BG274" s="248">
        <f>IF(N274="zákl. přenesená",J274,0)</f>
        <v>0</v>
      </c>
      <c r="BH274" s="248">
        <f>IF(N274="sníž. přenesená",J274,0)</f>
        <v>0</v>
      </c>
      <c r="BI274" s="248">
        <f>IF(N274="nulová",J274,0)</f>
        <v>0</v>
      </c>
      <c r="BJ274" s="18" t="s">
        <v>85</v>
      </c>
      <c r="BK274" s="248">
        <f>ROUND(I274*H274,2)</f>
        <v>0</v>
      </c>
      <c r="BL274" s="18" t="s">
        <v>251</v>
      </c>
      <c r="BM274" s="247" t="s">
        <v>1917</v>
      </c>
    </row>
    <row r="275" s="2" customFormat="1" ht="16.5" customHeight="1">
      <c r="A275" s="39"/>
      <c r="B275" s="40"/>
      <c r="C275" s="235" t="s">
        <v>851</v>
      </c>
      <c r="D275" s="235" t="s">
        <v>169</v>
      </c>
      <c r="E275" s="236" t="s">
        <v>1905</v>
      </c>
      <c r="F275" s="237" t="s">
        <v>1906</v>
      </c>
      <c r="G275" s="238" t="s">
        <v>1666</v>
      </c>
      <c r="H275" s="239">
        <v>30</v>
      </c>
      <c r="I275" s="240"/>
      <c r="J275" s="241">
        <f>ROUND(I275*H275,2)</f>
        <v>0</v>
      </c>
      <c r="K275" s="242"/>
      <c r="L275" s="45"/>
      <c r="M275" s="243" t="s">
        <v>1</v>
      </c>
      <c r="N275" s="244" t="s">
        <v>42</v>
      </c>
      <c r="O275" s="92"/>
      <c r="P275" s="245">
        <f>O275*H275</f>
        <v>0</v>
      </c>
      <c r="Q275" s="245">
        <v>0</v>
      </c>
      <c r="R275" s="245">
        <f>Q275*H275</f>
        <v>0</v>
      </c>
      <c r="S275" s="245">
        <v>0</v>
      </c>
      <c r="T275" s="246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47" t="s">
        <v>251</v>
      </c>
      <c r="AT275" s="247" t="s">
        <v>169</v>
      </c>
      <c r="AU275" s="247" t="s">
        <v>87</v>
      </c>
      <c r="AY275" s="18" t="s">
        <v>167</v>
      </c>
      <c r="BE275" s="248">
        <f>IF(N275="základní",J275,0)</f>
        <v>0</v>
      </c>
      <c r="BF275" s="248">
        <f>IF(N275="snížená",J275,0)</f>
        <v>0</v>
      </c>
      <c r="BG275" s="248">
        <f>IF(N275="zákl. přenesená",J275,0)</f>
        <v>0</v>
      </c>
      <c r="BH275" s="248">
        <f>IF(N275="sníž. přenesená",J275,0)</f>
        <v>0</v>
      </c>
      <c r="BI275" s="248">
        <f>IF(N275="nulová",J275,0)</f>
        <v>0</v>
      </c>
      <c r="BJ275" s="18" t="s">
        <v>85</v>
      </c>
      <c r="BK275" s="248">
        <f>ROUND(I275*H275,2)</f>
        <v>0</v>
      </c>
      <c r="BL275" s="18" t="s">
        <v>251</v>
      </c>
      <c r="BM275" s="247" t="s">
        <v>1918</v>
      </c>
    </row>
    <row r="276" s="2" customFormat="1" ht="21.75" customHeight="1">
      <c r="A276" s="39"/>
      <c r="B276" s="40"/>
      <c r="C276" s="235" t="s">
        <v>857</v>
      </c>
      <c r="D276" s="235" t="s">
        <v>169</v>
      </c>
      <c r="E276" s="236" t="s">
        <v>1915</v>
      </c>
      <c r="F276" s="237" t="s">
        <v>1916</v>
      </c>
      <c r="G276" s="238" t="s">
        <v>238</v>
      </c>
      <c r="H276" s="239">
        <v>25</v>
      </c>
      <c r="I276" s="240"/>
      <c r="J276" s="241">
        <f>ROUND(I276*H276,2)</f>
        <v>0</v>
      </c>
      <c r="K276" s="242"/>
      <c r="L276" s="45"/>
      <c r="M276" s="243" t="s">
        <v>1</v>
      </c>
      <c r="N276" s="244" t="s">
        <v>42</v>
      </c>
      <c r="O276" s="92"/>
      <c r="P276" s="245">
        <f>O276*H276</f>
        <v>0</v>
      </c>
      <c r="Q276" s="245">
        <v>0</v>
      </c>
      <c r="R276" s="245">
        <f>Q276*H276</f>
        <v>0</v>
      </c>
      <c r="S276" s="245">
        <v>0</v>
      </c>
      <c r="T276" s="246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47" t="s">
        <v>251</v>
      </c>
      <c r="AT276" s="247" t="s">
        <v>169</v>
      </c>
      <c r="AU276" s="247" t="s">
        <v>87</v>
      </c>
      <c r="AY276" s="18" t="s">
        <v>167</v>
      </c>
      <c r="BE276" s="248">
        <f>IF(N276="základní",J276,0)</f>
        <v>0</v>
      </c>
      <c r="BF276" s="248">
        <f>IF(N276="snížená",J276,0)</f>
        <v>0</v>
      </c>
      <c r="BG276" s="248">
        <f>IF(N276="zákl. přenesená",J276,0)</f>
        <v>0</v>
      </c>
      <c r="BH276" s="248">
        <f>IF(N276="sníž. přenesená",J276,0)</f>
        <v>0</v>
      </c>
      <c r="BI276" s="248">
        <f>IF(N276="nulová",J276,0)</f>
        <v>0</v>
      </c>
      <c r="BJ276" s="18" t="s">
        <v>85</v>
      </c>
      <c r="BK276" s="248">
        <f>ROUND(I276*H276,2)</f>
        <v>0</v>
      </c>
      <c r="BL276" s="18" t="s">
        <v>251</v>
      </c>
      <c r="BM276" s="247" t="s">
        <v>1919</v>
      </c>
    </row>
    <row r="277" s="2" customFormat="1" ht="21.75" customHeight="1">
      <c r="A277" s="39"/>
      <c r="B277" s="40"/>
      <c r="C277" s="235" t="s">
        <v>862</v>
      </c>
      <c r="D277" s="235" t="s">
        <v>169</v>
      </c>
      <c r="E277" s="236" t="s">
        <v>1920</v>
      </c>
      <c r="F277" s="237" t="s">
        <v>1921</v>
      </c>
      <c r="G277" s="238" t="s">
        <v>238</v>
      </c>
      <c r="H277" s="239">
        <v>20</v>
      </c>
      <c r="I277" s="240"/>
      <c r="J277" s="241">
        <f>ROUND(I277*H277,2)</f>
        <v>0</v>
      </c>
      <c r="K277" s="242"/>
      <c r="L277" s="45"/>
      <c r="M277" s="243" t="s">
        <v>1</v>
      </c>
      <c r="N277" s="244" t="s">
        <v>42</v>
      </c>
      <c r="O277" s="92"/>
      <c r="P277" s="245">
        <f>O277*H277</f>
        <v>0</v>
      </c>
      <c r="Q277" s="245">
        <v>0</v>
      </c>
      <c r="R277" s="245">
        <f>Q277*H277</f>
        <v>0</v>
      </c>
      <c r="S277" s="245">
        <v>0</v>
      </c>
      <c r="T277" s="246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47" t="s">
        <v>251</v>
      </c>
      <c r="AT277" s="247" t="s">
        <v>169</v>
      </c>
      <c r="AU277" s="247" t="s">
        <v>87</v>
      </c>
      <c r="AY277" s="18" t="s">
        <v>167</v>
      </c>
      <c r="BE277" s="248">
        <f>IF(N277="základní",J277,0)</f>
        <v>0</v>
      </c>
      <c r="BF277" s="248">
        <f>IF(N277="snížená",J277,0)</f>
        <v>0</v>
      </c>
      <c r="BG277" s="248">
        <f>IF(N277="zákl. přenesená",J277,0)</f>
        <v>0</v>
      </c>
      <c r="BH277" s="248">
        <f>IF(N277="sníž. přenesená",J277,0)</f>
        <v>0</v>
      </c>
      <c r="BI277" s="248">
        <f>IF(N277="nulová",J277,0)</f>
        <v>0</v>
      </c>
      <c r="BJ277" s="18" t="s">
        <v>85</v>
      </c>
      <c r="BK277" s="248">
        <f>ROUND(I277*H277,2)</f>
        <v>0</v>
      </c>
      <c r="BL277" s="18" t="s">
        <v>251</v>
      </c>
      <c r="BM277" s="247" t="s">
        <v>1922</v>
      </c>
    </row>
    <row r="278" s="2" customFormat="1" ht="16.5" customHeight="1">
      <c r="A278" s="39"/>
      <c r="B278" s="40"/>
      <c r="C278" s="235" t="s">
        <v>866</v>
      </c>
      <c r="D278" s="235" t="s">
        <v>169</v>
      </c>
      <c r="E278" s="236" t="s">
        <v>1923</v>
      </c>
      <c r="F278" s="237" t="s">
        <v>1924</v>
      </c>
      <c r="G278" s="238" t="s">
        <v>1666</v>
      </c>
      <c r="H278" s="239">
        <v>2</v>
      </c>
      <c r="I278" s="240"/>
      <c r="J278" s="241">
        <f>ROUND(I278*H278,2)</f>
        <v>0</v>
      </c>
      <c r="K278" s="242"/>
      <c r="L278" s="45"/>
      <c r="M278" s="243" t="s">
        <v>1</v>
      </c>
      <c r="N278" s="244" t="s">
        <v>42</v>
      </c>
      <c r="O278" s="92"/>
      <c r="P278" s="245">
        <f>O278*H278</f>
        <v>0</v>
      </c>
      <c r="Q278" s="245">
        <v>0</v>
      </c>
      <c r="R278" s="245">
        <f>Q278*H278</f>
        <v>0</v>
      </c>
      <c r="S278" s="245">
        <v>0</v>
      </c>
      <c r="T278" s="246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47" t="s">
        <v>251</v>
      </c>
      <c r="AT278" s="247" t="s">
        <v>169</v>
      </c>
      <c r="AU278" s="247" t="s">
        <v>87</v>
      </c>
      <c r="AY278" s="18" t="s">
        <v>167</v>
      </c>
      <c r="BE278" s="248">
        <f>IF(N278="základní",J278,0)</f>
        <v>0</v>
      </c>
      <c r="BF278" s="248">
        <f>IF(N278="snížená",J278,0)</f>
        <v>0</v>
      </c>
      <c r="BG278" s="248">
        <f>IF(N278="zákl. přenesená",J278,0)</f>
        <v>0</v>
      </c>
      <c r="BH278" s="248">
        <f>IF(N278="sníž. přenesená",J278,0)</f>
        <v>0</v>
      </c>
      <c r="BI278" s="248">
        <f>IF(N278="nulová",J278,0)</f>
        <v>0</v>
      </c>
      <c r="BJ278" s="18" t="s">
        <v>85</v>
      </c>
      <c r="BK278" s="248">
        <f>ROUND(I278*H278,2)</f>
        <v>0</v>
      </c>
      <c r="BL278" s="18" t="s">
        <v>251</v>
      </c>
      <c r="BM278" s="247" t="s">
        <v>1925</v>
      </c>
    </row>
    <row r="279" s="2" customFormat="1" ht="21.75" customHeight="1">
      <c r="A279" s="39"/>
      <c r="B279" s="40"/>
      <c r="C279" s="235" t="s">
        <v>872</v>
      </c>
      <c r="D279" s="235" t="s">
        <v>169</v>
      </c>
      <c r="E279" s="236" t="s">
        <v>1926</v>
      </c>
      <c r="F279" s="237" t="s">
        <v>1927</v>
      </c>
      <c r="G279" s="238" t="s">
        <v>1666</v>
      </c>
      <c r="H279" s="239">
        <v>1</v>
      </c>
      <c r="I279" s="240"/>
      <c r="J279" s="241">
        <f>ROUND(I279*H279,2)</f>
        <v>0</v>
      </c>
      <c r="K279" s="242"/>
      <c r="L279" s="45"/>
      <c r="M279" s="243" t="s">
        <v>1</v>
      </c>
      <c r="N279" s="244" t="s">
        <v>42</v>
      </c>
      <c r="O279" s="92"/>
      <c r="P279" s="245">
        <f>O279*H279</f>
        <v>0</v>
      </c>
      <c r="Q279" s="245">
        <v>0</v>
      </c>
      <c r="R279" s="245">
        <f>Q279*H279</f>
        <v>0</v>
      </c>
      <c r="S279" s="245">
        <v>0</v>
      </c>
      <c r="T279" s="246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47" t="s">
        <v>251</v>
      </c>
      <c r="AT279" s="247" t="s">
        <v>169</v>
      </c>
      <c r="AU279" s="247" t="s">
        <v>87</v>
      </c>
      <c r="AY279" s="18" t="s">
        <v>167</v>
      </c>
      <c r="BE279" s="248">
        <f>IF(N279="základní",J279,0)</f>
        <v>0</v>
      </c>
      <c r="BF279" s="248">
        <f>IF(N279="snížená",J279,0)</f>
        <v>0</v>
      </c>
      <c r="BG279" s="248">
        <f>IF(N279="zákl. přenesená",J279,0)</f>
        <v>0</v>
      </c>
      <c r="BH279" s="248">
        <f>IF(N279="sníž. přenesená",J279,0)</f>
        <v>0</v>
      </c>
      <c r="BI279" s="248">
        <f>IF(N279="nulová",J279,0)</f>
        <v>0</v>
      </c>
      <c r="BJ279" s="18" t="s">
        <v>85</v>
      </c>
      <c r="BK279" s="248">
        <f>ROUND(I279*H279,2)</f>
        <v>0</v>
      </c>
      <c r="BL279" s="18" t="s">
        <v>251</v>
      </c>
      <c r="BM279" s="247" t="s">
        <v>1928</v>
      </c>
    </row>
    <row r="280" s="2" customFormat="1" ht="16.5" customHeight="1">
      <c r="A280" s="39"/>
      <c r="B280" s="40"/>
      <c r="C280" s="235" t="s">
        <v>876</v>
      </c>
      <c r="D280" s="235" t="s">
        <v>169</v>
      </c>
      <c r="E280" s="236" t="s">
        <v>1929</v>
      </c>
      <c r="F280" s="237" t="s">
        <v>1930</v>
      </c>
      <c r="G280" s="238" t="s">
        <v>238</v>
      </c>
      <c r="H280" s="239">
        <v>6</v>
      </c>
      <c r="I280" s="240"/>
      <c r="J280" s="241">
        <f>ROUND(I280*H280,2)</f>
        <v>0</v>
      </c>
      <c r="K280" s="242"/>
      <c r="L280" s="45"/>
      <c r="M280" s="243" t="s">
        <v>1</v>
      </c>
      <c r="N280" s="244" t="s">
        <v>42</v>
      </c>
      <c r="O280" s="92"/>
      <c r="P280" s="245">
        <f>O280*H280</f>
        <v>0</v>
      </c>
      <c r="Q280" s="245">
        <v>0</v>
      </c>
      <c r="R280" s="245">
        <f>Q280*H280</f>
        <v>0</v>
      </c>
      <c r="S280" s="245">
        <v>0</v>
      </c>
      <c r="T280" s="246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47" t="s">
        <v>251</v>
      </c>
      <c r="AT280" s="247" t="s">
        <v>169</v>
      </c>
      <c r="AU280" s="247" t="s">
        <v>87</v>
      </c>
      <c r="AY280" s="18" t="s">
        <v>167</v>
      </c>
      <c r="BE280" s="248">
        <f>IF(N280="základní",J280,0)</f>
        <v>0</v>
      </c>
      <c r="BF280" s="248">
        <f>IF(N280="snížená",J280,0)</f>
        <v>0</v>
      </c>
      <c r="BG280" s="248">
        <f>IF(N280="zákl. přenesená",J280,0)</f>
        <v>0</v>
      </c>
      <c r="BH280" s="248">
        <f>IF(N280="sníž. přenesená",J280,0)</f>
        <v>0</v>
      </c>
      <c r="BI280" s="248">
        <f>IF(N280="nulová",J280,0)</f>
        <v>0</v>
      </c>
      <c r="BJ280" s="18" t="s">
        <v>85</v>
      </c>
      <c r="BK280" s="248">
        <f>ROUND(I280*H280,2)</f>
        <v>0</v>
      </c>
      <c r="BL280" s="18" t="s">
        <v>251</v>
      </c>
      <c r="BM280" s="247" t="s">
        <v>1931</v>
      </c>
    </row>
    <row r="281" s="12" customFormat="1" ht="25.92" customHeight="1">
      <c r="A281" s="12"/>
      <c r="B281" s="219"/>
      <c r="C281" s="220"/>
      <c r="D281" s="221" t="s">
        <v>76</v>
      </c>
      <c r="E281" s="222" t="s">
        <v>144</v>
      </c>
      <c r="F281" s="222" t="s">
        <v>107</v>
      </c>
      <c r="G281" s="220"/>
      <c r="H281" s="220"/>
      <c r="I281" s="223"/>
      <c r="J281" s="224">
        <f>BK281</f>
        <v>0</v>
      </c>
      <c r="K281" s="220"/>
      <c r="L281" s="225"/>
      <c r="M281" s="226"/>
      <c r="N281" s="227"/>
      <c r="O281" s="227"/>
      <c r="P281" s="228">
        <f>P282</f>
        <v>0</v>
      </c>
      <c r="Q281" s="227"/>
      <c r="R281" s="228">
        <f>R282</f>
        <v>0</v>
      </c>
      <c r="S281" s="227"/>
      <c r="T281" s="229">
        <f>T282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30" t="s">
        <v>195</v>
      </c>
      <c r="AT281" s="231" t="s">
        <v>76</v>
      </c>
      <c r="AU281" s="231" t="s">
        <v>77</v>
      </c>
      <c r="AY281" s="230" t="s">
        <v>167</v>
      </c>
      <c r="BK281" s="232">
        <f>BK282</f>
        <v>0</v>
      </c>
    </row>
    <row r="282" s="12" customFormat="1" ht="22.8" customHeight="1">
      <c r="A282" s="12"/>
      <c r="B282" s="219"/>
      <c r="C282" s="220"/>
      <c r="D282" s="221" t="s">
        <v>76</v>
      </c>
      <c r="E282" s="233" t="s">
        <v>1932</v>
      </c>
      <c r="F282" s="233" t="s">
        <v>107</v>
      </c>
      <c r="G282" s="220"/>
      <c r="H282" s="220"/>
      <c r="I282" s="223"/>
      <c r="J282" s="234">
        <f>BK282</f>
        <v>0</v>
      </c>
      <c r="K282" s="220"/>
      <c r="L282" s="225"/>
      <c r="M282" s="226"/>
      <c r="N282" s="227"/>
      <c r="O282" s="227"/>
      <c r="P282" s="228">
        <f>SUM(P283:P286)</f>
        <v>0</v>
      </c>
      <c r="Q282" s="227"/>
      <c r="R282" s="228">
        <f>SUM(R283:R286)</f>
        <v>0</v>
      </c>
      <c r="S282" s="227"/>
      <c r="T282" s="229">
        <f>SUM(T283:T286)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30" t="s">
        <v>85</v>
      </c>
      <c r="AT282" s="231" t="s">
        <v>76</v>
      </c>
      <c r="AU282" s="231" t="s">
        <v>85</v>
      </c>
      <c r="AY282" s="230" t="s">
        <v>167</v>
      </c>
      <c r="BK282" s="232">
        <f>SUM(BK283:BK286)</f>
        <v>0</v>
      </c>
    </row>
    <row r="283" s="2" customFormat="1" ht="16.5" customHeight="1">
      <c r="A283" s="39"/>
      <c r="B283" s="40"/>
      <c r="C283" s="235" t="s">
        <v>880</v>
      </c>
      <c r="D283" s="235" t="s">
        <v>169</v>
      </c>
      <c r="E283" s="236" t="s">
        <v>1933</v>
      </c>
      <c r="F283" s="237" t="s">
        <v>1934</v>
      </c>
      <c r="G283" s="238" t="s">
        <v>249</v>
      </c>
      <c r="H283" s="239">
        <v>1</v>
      </c>
      <c r="I283" s="240"/>
      <c r="J283" s="241">
        <f>ROUND(I283*H283,2)</f>
        <v>0</v>
      </c>
      <c r="K283" s="242"/>
      <c r="L283" s="45"/>
      <c r="M283" s="243" t="s">
        <v>1</v>
      </c>
      <c r="N283" s="244" t="s">
        <v>42</v>
      </c>
      <c r="O283" s="92"/>
      <c r="P283" s="245">
        <f>O283*H283</f>
        <v>0</v>
      </c>
      <c r="Q283" s="245">
        <v>0</v>
      </c>
      <c r="R283" s="245">
        <f>Q283*H283</f>
        <v>0</v>
      </c>
      <c r="S283" s="245">
        <v>0</v>
      </c>
      <c r="T283" s="246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47" t="s">
        <v>1935</v>
      </c>
      <c r="AT283" s="247" t="s">
        <v>169</v>
      </c>
      <c r="AU283" s="247" t="s">
        <v>87</v>
      </c>
      <c r="AY283" s="18" t="s">
        <v>167</v>
      </c>
      <c r="BE283" s="248">
        <f>IF(N283="základní",J283,0)</f>
        <v>0</v>
      </c>
      <c r="BF283" s="248">
        <f>IF(N283="snížená",J283,0)</f>
        <v>0</v>
      </c>
      <c r="BG283" s="248">
        <f>IF(N283="zákl. přenesená",J283,0)</f>
        <v>0</v>
      </c>
      <c r="BH283" s="248">
        <f>IF(N283="sníž. přenesená",J283,0)</f>
        <v>0</v>
      </c>
      <c r="BI283" s="248">
        <f>IF(N283="nulová",J283,0)</f>
        <v>0</v>
      </c>
      <c r="BJ283" s="18" t="s">
        <v>85</v>
      </c>
      <c r="BK283" s="248">
        <f>ROUND(I283*H283,2)</f>
        <v>0</v>
      </c>
      <c r="BL283" s="18" t="s">
        <v>1935</v>
      </c>
      <c r="BM283" s="247" t="s">
        <v>1936</v>
      </c>
    </row>
    <row r="284" s="2" customFormat="1" ht="16.5" customHeight="1">
      <c r="A284" s="39"/>
      <c r="B284" s="40"/>
      <c r="C284" s="235" t="s">
        <v>885</v>
      </c>
      <c r="D284" s="235" t="s">
        <v>169</v>
      </c>
      <c r="E284" s="236" t="s">
        <v>1937</v>
      </c>
      <c r="F284" s="237" t="s">
        <v>1938</v>
      </c>
      <c r="G284" s="238" t="s">
        <v>249</v>
      </c>
      <c r="H284" s="239">
        <v>1</v>
      </c>
      <c r="I284" s="240"/>
      <c r="J284" s="241">
        <f>ROUND(I284*H284,2)</f>
        <v>0</v>
      </c>
      <c r="K284" s="242"/>
      <c r="L284" s="45"/>
      <c r="M284" s="243" t="s">
        <v>1</v>
      </c>
      <c r="N284" s="244" t="s">
        <v>42</v>
      </c>
      <c r="O284" s="92"/>
      <c r="P284" s="245">
        <f>O284*H284</f>
        <v>0</v>
      </c>
      <c r="Q284" s="245">
        <v>0</v>
      </c>
      <c r="R284" s="245">
        <f>Q284*H284</f>
        <v>0</v>
      </c>
      <c r="S284" s="245">
        <v>0</v>
      </c>
      <c r="T284" s="246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47" t="s">
        <v>1935</v>
      </c>
      <c r="AT284" s="247" t="s">
        <v>169</v>
      </c>
      <c r="AU284" s="247" t="s">
        <v>87</v>
      </c>
      <c r="AY284" s="18" t="s">
        <v>167</v>
      </c>
      <c r="BE284" s="248">
        <f>IF(N284="základní",J284,0)</f>
        <v>0</v>
      </c>
      <c r="BF284" s="248">
        <f>IF(N284="snížená",J284,0)</f>
        <v>0</v>
      </c>
      <c r="BG284" s="248">
        <f>IF(N284="zákl. přenesená",J284,0)</f>
        <v>0</v>
      </c>
      <c r="BH284" s="248">
        <f>IF(N284="sníž. přenesená",J284,0)</f>
        <v>0</v>
      </c>
      <c r="BI284" s="248">
        <f>IF(N284="nulová",J284,0)</f>
        <v>0</v>
      </c>
      <c r="BJ284" s="18" t="s">
        <v>85</v>
      </c>
      <c r="BK284" s="248">
        <f>ROUND(I284*H284,2)</f>
        <v>0</v>
      </c>
      <c r="BL284" s="18" t="s">
        <v>1935</v>
      </c>
      <c r="BM284" s="247" t="s">
        <v>1939</v>
      </c>
    </row>
    <row r="285" s="2" customFormat="1" ht="16.5" customHeight="1">
      <c r="A285" s="39"/>
      <c r="B285" s="40"/>
      <c r="C285" s="235" t="s">
        <v>889</v>
      </c>
      <c r="D285" s="235" t="s">
        <v>169</v>
      </c>
      <c r="E285" s="236" t="s">
        <v>1940</v>
      </c>
      <c r="F285" s="237" t="s">
        <v>1941</v>
      </c>
      <c r="G285" s="238" t="s">
        <v>249</v>
      </c>
      <c r="H285" s="239">
        <v>1</v>
      </c>
      <c r="I285" s="240"/>
      <c r="J285" s="241">
        <f>ROUND(I285*H285,2)</f>
        <v>0</v>
      </c>
      <c r="K285" s="242"/>
      <c r="L285" s="45"/>
      <c r="M285" s="243" t="s">
        <v>1</v>
      </c>
      <c r="N285" s="244" t="s">
        <v>42</v>
      </c>
      <c r="O285" s="92"/>
      <c r="P285" s="245">
        <f>O285*H285</f>
        <v>0</v>
      </c>
      <c r="Q285" s="245">
        <v>0</v>
      </c>
      <c r="R285" s="245">
        <f>Q285*H285</f>
        <v>0</v>
      </c>
      <c r="S285" s="245">
        <v>0</v>
      </c>
      <c r="T285" s="246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47" t="s">
        <v>1935</v>
      </c>
      <c r="AT285" s="247" t="s">
        <v>169</v>
      </c>
      <c r="AU285" s="247" t="s">
        <v>87</v>
      </c>
      <c r="AY285" s="18" t="s">
        <v>167</v>
      </c>
      <c r="BE285" s="248">
        <f>IF(N285="základní",J285,0)</f>
        <v>0</v>
      </c>
      <c r="BF285" s="248">
        <f>IF(N285="snížená",J285,0)</f>
        <v>0</v>
      </c>
      <c r="BG285" s="248">
        <f>IF(N285="zákl. přenesená",J285,0)</f>
        <v>0</v>
      </c>
      <c r="BH285" s="248">
        <f>IF(N285="sníž. přenesená",J285,0)</f>
        <v>0</v>
      </c>
      <c r="BI285" s="248">
        <f>IF(N285="nulová",J285,0)</f>
        <v>0</v>
      </c>
      <c r="BJ285" s="18" t="s">
        <v>85</v>
      </c>
      <c r="BK285" s="248">
        <f>ROUND(I285*H285,2)</f>
        <v>0</v>
      </c>
      <c r="BL285" s="18" t="s">
        <v>1935</v>
      </c>
      <c r="BM285" s="247" t="s">
        <v>1942</v>
      </c>
    </row>
    <row r="286" s="2" customFormat="1" ht="16.5" customHeight="1">
      <c r="A286" s="39"/>
      <c r="B286" s="40"/>
      <c r="C286" s="235" t="s">
        <v>895</v>
      </c>
      <c r="D286" s="235" t="s">
        <v>169</v>
      </c>
      <c r="E286" s="236" t="s">
        <v>1943</v>
      </c>
      <c r="F286" s="237" t="s">
        <v>1944</v>
      </c>
      <c r="G286" s="238" t="s">
        <v>818</v>
      </c>
      <c r="H286" s="307"/>
      <c r="I286" s="240"/>
      <c r="J286" s="241">
        <f>ROUND(I286*H286,2)</f>
        <v>0</v>
      </c>
      <c r="K286" s="242"/>
      <c r="L286" s="45"/>
      <c r="M286" s="308" t="s">
        <v>1</v>
      </c>
      <c r="N286" s="309" t="s">
        <v>42</v>
      </c>
      <c r="O286" s="310"/>
      <c r="P286" s="311">
        <f>O286*H286</f>
        <v>0</v>
      </c>
      <c r="Q286" s="311">
        <v>0</v>
      </c>
      <c r="R286" s="311">
        <f>Q286*H286</f>
        <v>0</v>
      </c>
      <c r="S286" s="311">
        <v>0</v>
      </c>
      <c r="T286" s="312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7" t="s">
        <v>1935</v>
      </c>
      <c r="AT286" s="247" t="s">
        <v>169</v>
      </c>
      <c r="AU286" s="247" t="s">
        <v>87</v>
      </c>
      <c r="AY286" s="18" t="s">
        <v>167</v>
      </c>
      <c r="BE286" s="248">
        <f>IF(N286="základní",J286,0)</f>
        <v>0</v>
      </c>
      <c r="BF286" s="248">
        <f>IF(N286="snížená",J286,0)</f>
        <v>0</v>
      </c>
      <c r="BG286" s="248">
        <f>IF(N286="zákl. přenesená",J286,0)</f>
        <v>0</v>
      </c>
      <c r="BH286" s="248">
        <f>IF(N286="sníž. přenesená",J286,0)</f>
        <v>0</v>
      </c>
      <c r="BI286" s="248">
        <f>IF(N286="nulová",J286,0)</f>
        <v>0</v>
      </c>
      <c r="BJ286" s="18" t="s">
        <v>85</v>
      </c>
      <c r="BK286" s="248">
        <f>ROUND(I286*H286,2)</f>
        <v>0</v>
      </c>
      <c r="BL286" s="18" t="s">
        <v>1935</v>
      </c>
      <c r="BM286" s="247" t="s">
        <v>1945</v>
      </c>
    </row>
    <row r="287" s="2" customFormat="1" ht="6.96" customHeight="1">
      <c r="A287" s="39"/>
      <c r="B287" s="67"/>
      <c r="C287" s="68"/>
      <c r="D287" s="68"/>
      <c r="E287" s="68"/>
      <c r="F287" s="68"/>
      <c r="G287" s="68"/>
      <c r="H287" s="68"/>
      <c r="I287" s="68"/>
      <c r="J287" s="68"/>
      <c r="K287" s="68"/>
      <c r="L287" s="45"/>
      <c r="M287" s="39"/>
      <c r="O287" s="39"/>
      <c r="P287" s="39"/>
      <c r="Q287" s="39"/>
      <c r="R287" s="39"/>
      <c r="S287" s="39"/>
      <c r="T287" s="39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</row>
  </sheetData>
  <sheetProtection sheet="1" autoFilter="0" formatColumns="0" formatRows="0" objects="1" scenarios="1" spinCount="100000" saltValue="klD/SLp2q1A1te9D1yiy5l75H3UMpJocerzDVZTJp6AcEu4UxaRLs/zQDRf8zFOJV4LW+uGVK6jkcGz2xyXfdg==" hashValue="BSdJqA4SO9c5opP5RDsw1NsIXCNsfHTPzYkoQH+R8jVvFGeJQLI/WP7AgWNgi6Y6Ig4e8DjTetSjhVDSB61A7g==" algorithmName="SHA-512" password="CC35"/>
  <autoFilter ref="C136:K286"/>
  <mergeCells count="14">
    <mergeCell ref="E7:H7"/>
    <mergeCell ref="E9:H9"/>
    <mergeCell ref="E18:H18"/>
    <mergeCell ref="E27:H27"/>
    <mergeCell ref="E85:H85"/>
    <mergeCell ref="E87:H87"/>
    <mergeCell ref="D111:F111"/>
    <mergeCell ref="D112:F112"/>
    <mergeCell ref="D113:F113"/>
    <mergeCell ref="D114:F114"/>
    <mergeCell ref="D115:F115"/>
    <mergeCell ref="E127:H127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s="1" customFormat="1" ht="24.96" customHeight="1">
      <c r="B4" s="21"/>
      <c r="D4" s="139" t="s">
        <v>109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Nástavba budovy MŠ a SPC Demlova 28, Jihlava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1946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2. 5. 2024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28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28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23.25" customHeight="1">
      <c r="A27" s="146"/>
      <c r="B27" s="147"/>
      <c r="C27" s="146"/>
      <c r="D27" s="146"/>
      <c r="E27" s="148" t="s">
        <v>1651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144" t="s">
        <v>112</v>
      </c>
      <c r="E30" s="39"/>
      <c r="F30" s="39"/>
      <c r="G30" s="39"/>
      <c r="H30" s="39"/>
      <c r="I30" s="39"/>
      <c r="J30" s="151">
        <f>J96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52" t="s">
        <v>113</v>
      </c>
      <c r="E31" s="39"/>
      <c r="F31" s="39"/>
      <c r="G31" s="39"/>
      <c r="H31" s="39"/>
      <c r="I31" s="39"/>
      <c r="J31" s="151">
        <f>J105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37</v>
      </c>
      <c r="E32" s="39"/>
      <c r="F32" s="39"/>
      <c r="G32" s="39"/>
      <c r="H32" s="39"/>
      <c r="I32" s="39"/>
      <c r="J32" s="154">
        <f>ROUND(J30 + J31,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0"/>
      <c r="E33" s="150"/>
      <c r="F33" s="150"/>
      <c r="G33" s="150"/>
      <c r="H33" s="150"/>
      <c r="I33" s="150"/>
      <c r="J33" s="150"/>
      <c r="K33" s="15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39</v>
      </c>
      <c r="G34" s="39"/>
      <c r="H34" s="39"/>
      <c r="I34" s="155" t="s">
        <v>38</v>
      </c>
      <c r="J34" s="155" t="s">
        <v>40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41</v>
      </c>
      <c r="E35" s="141" t="s">
        <v>42</v>
      </c>
      <c r="F35" s="157">
        <f>ROUND((SUM(BE105:BE112) + SUM(BE132:BE159)),  2)</f>
        <v>0</v>
      </c>
      <c r="G35" s="39"/>
      <c r="H35" s="39"/>
      <c r="I35" s="158">
        <v>0.20999999999999999</v>
      </c>
      <c r="J35" s="157">
        <f>ROUND(((SUM(BE105:BE112) + SUM(BE132:BE159))*I35),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1" t="s">
        <v>43</v>
      </c>
      <c r="F36" s="157">
        <f>ROUND((SUM(BF105:BF112) + SUM(BF132:BF159)),  2)</f>
        <v>0</v>
      </c>
      <c r="G36" s="39"/>
      <c r="H36" s="39"/>
      <c r="I36" s="158">
        <v>0.12</v>
      </c>
      <c r="J36" s="157">
        <f>ROUND(((SUM(BF105:BF112) + SUM(BF132:BF159))*I36),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44</v>
      </c>
      <c r="F37" s="157">
        <f>ROUND((SUM(BG105:BG112) + SUM(BG132:BG159)),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1" t="s">
        <v>45</v>
      </c>
      <c r="F38" s="157">
        <f>ROUND((SUM(BH105:BH112) + SUM(BH132:BH159)),  2)</f>
        <v>0</v>
      </c>
      <c r="G38" s="39"/>
      <c r="H38" s="39"/>
      <c r="I38" s="158">
        <v>0.12</v>
      </c>
      <c r="J38" s="157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1" t="s">
        <v>46</v>
      </c>
      <c r="F39" s="157">
        <f>ROUND((SUM(BI105:BI112) + SUM(BI132:BI159)),  2)</f>
        <v>0</v>
      </c>
      <c r="G39" s="39"/>
      <c r="H39" s="39"/>
      <c r="I39" s="158">
        <v>0</v>
      </c>
      <c r="J39" s="157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47</v>
      </c>
      <c r="E41" s="161"/>
      <c r="F41" s="161"/>
      <c r="G41" s="162" t="s">
        <v>48</v>
      </c>
      <c r="H41" s="163" t="s">
        <v>49</v>
      </c>
      <c r="I41" s="161"/>
      <c r="J41" s="164">
        <f>SUM(J32:J39)</f>
        <v>0</v>
      </c>
      <c r="K41" s="165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6" t="s">
        <v>50</v>
      </c>
      <c r="E50" s="167"/>
      <c r="F50" s="167"/>
      <c r="G50" s="166" t="s">
        <v>51</v>
      </c>
      <c r="H50" s="167"/>
      <c r="I50" s="167"/>
      <c r="J50" s="167"/>
      <c r="K50" s="167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8" t="s">
        <v>52</v>
      </c>
      <c r="E61" s="169"/>
      <c r="F61" s="170" t="s">
        <v>53</v>
      </c>
      <c r="G61" s="168" t="s">
        <v>52</v>
      </c>
      <c r="H61" s="169"/>
      <c r="I61" s="169"/>
      <c r="J61" s="171" t="s">
        <v>53</v>
      </c>
      <c r="K61" s="169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6" t="s">
        <v>54</v>
      </c>
      <c r="E65" s="172"/>
      <c r="F65" s="172"/>
      <c r="G65" s="166" t="s">
        <v>55</v>
      </c>
      <c r="H65" s="172"/>
      <c r="I65" s="172"/>
      <c r="J65" s="172"/>
      <c r="K65" s="17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8" t="s">
        <v>52</v>
      </c>
      <c r="E76" s="169"/>
      <c r="F76" s="170" t="s">
        <v>53</v>
      </c>
      <c r="G76" s="168" t="s">
        <v>52</v>
      </c>
      <c r="H76" s="169"/>
      <c r="I76" s="169"/>
      <c r="J76" s="171" t="s">
        <v>53</v>
      </c>
      <c r="K76" s="169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7" t="str">
        <f>E7</f>
        <v>Nástavba budovy MŠ a SPC Demlova 28, Jihlava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05 - Elektroinstalace - slaboproud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k. ú. Jihlava</v>
      </c>
      <c r="G89" s="41"/>
      <c r="H89" s="41"/>
      <c r="I89" s="33" t="s">
        <v>22</v>
      </c>
      <c r="J89" s="80" t="str">
        <f>IF(J12="","",J12)</f>
        <v>2. 5. 2024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Statutární město Jihlava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8" t="s">
        <v>115</v>
      </c>
      <c r="D94" s="179"/>
      <c r="E94" s="179"/>
      <c r="F94" s="179"/>
      <c r="G94" s="179"/>
      <c r="H94" s="179"/>
      <c r="I94" s="179"/>
      <c r="J94" s="180" t="s">
        <v>116</v>
      </c>
      <c r="K94" s="179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1" t="s">
        <v>117</v>
      </c>
      <c r="D96" s="41"/>
      <c r="E96" s="41"/>
      <c r="F96" s="41"/>
      <c r="G96" s="41"/>
      <c r="H96" s="41"/>
      <c r="I96" s="41"/>
      <c r="J96" s="111">
        <f>J132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118</v>
      </c>
    </row>
    <row r="97" s="9" customFormat="1" ht="24.96" customHeight="1">
      <c r="A97" s="9"/>
      <c r="B97" s="182"/>
      <c r="C97" s="183"/>
      <c r="D97" s="184" t="s">
        <v>128</v>
      </c>
      <c r="E97" s="185"/>
      <c r="F97" s="185"/>
      <c r="G97" s="185"/>
      <c r="H97" s="185"/>
      <c r="I97" s="185"/>
      <c r="J97" s="186">
        <f>J133</f>
        <v>0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8"/>
      <c r="C98" s="189"/>
      <c r="D98" s="190" t="s">
        <v>1947</v>
      </c>
      <c r="E98" s="191"/>
      <c r="F98" s="191"/>
      <c r="G98" s="191"/>
      <c r="H98" s="191"/>
      <c r="I98" s="191"/>
      <c r="J98" s="192">
        <f>J134</f>
        <v>0</v>
      </c>
      <c r="K98" s="189"/>
      <c r="L98" s="19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8"/>
      <c r="C99" s="189"/>
      <c r="D99" s="190" t="s">
        <v>1948</v>
      </c>
      <c r="E99" s="191"/>
      <c r="F99" s="191"/>
      <c r="G99" s="191"/>
      <c r="H99" s="191"/>
      <c r="I99" s="191"/>
      <c r="J99" s="192">
        <f>J144</f>
        <v>0</v>
      </c>
      <c r="K99" s="189"/>
      <c r="L99" s="19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8"/>
      <c r="C100" s="189"/>
      <c r="D100" s="190" t="s">
        <v>1949</v>
      </c>
      <c r="E100" s="191"/>
      <c r="F100" s="191"/>
      <c r="G100" s="191"/>
      <c r="H100" s="191"/>
      <c r="I100" s="191"/>
      <c r="J100" s="192">
        <f>J151</f>
        <v>0</v>
      </c>
      <c r="K100" s="189"/>
      <c r="L100" s="19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2"/>
      <c r="C101" s="183"/>
      <c r="D101" s="184" t="s">
        <v>1660</v>
      </c>
      <c r="E101" s="185"/>
      <c r="F101" s="185"/>
      <c r="G101" s="185"/>
      <c r="H101" s="185"/>
      <c r="I101" s="185"/>
      <c r="J101" s="186">
        <f>J154</f>
        <v>0</v>
      </c>
      <c r="K101" s="183"/>
      <c r="L101" s="187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8"/>
      <c r="C102" s="189"/>
      <c r="D102" s="190" t="s">
        <v>1950</v>
      </c>
      <c r="E102" s="191"/>
      <c r="F102" s="191"/>
      <c r="G102" s="191"/>
      <c r="H102" s="191"/>
      <c r="I102" s="191"/>
      <c r="J102" s="192">
        <f>J155</f>
        <v>0</v>
      </c>
      <c r="K102" s="189"/>
      <c r="L102" s="19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9.28" customHeight="1">
      <c r="A105" s="39"/>
      <c r="B105" s="40"/>
      <c r="C105" s="181" t="s">
        <v>142</v>
      </c>
      <c r="D105" s="41"/>
      <c r="E105" s="41"/>
      <c r="F105" s="41"/>
      <c r="G105" s="41"/>
      <c r="H105" s="41"/>
      <c r="I105" s="41"/>
      <c r="J105" s="194">
        <f>ROUND(J106 + J107 + J108 + J109 + J110 + J111,2)</f>
        <v>0</v>
      </c>
      <c r="K105" s="41"/>
      <c r="L105" s="64"/>
      <c r="N105" s="195" t="s">
        <v>41</v>
      </c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8" customHeight="1">
      <c r="A106" s="39"/>
      <c r="B106" s="40"/>
      <c r="C106" s="41"/>
      <c r="D106" s="196" t="s">
        <v>143</v>
      </c>
      <c r="E106" s="197"/>
      <c r="F106" s="197"/>
      <c r="G106" s="41"/>
      <c r="H106" s="41"/>
      <c r="I106" s="41"/>
      <c r="J106" s="198">
        <v>0</v>
      </c>
      <c r="K106" s="41"/>
      <c r="L106" s="199"/>
      <c r="M106" s="200"/>
      <c r="N106" s="201" t="s">
        <v>42</v>
      </c>
      <c r="O106" s="200"/>
      <c r="P106" s="200"/>
      <c r="Q106" s="200"/>
      <c r="R106" s="200"/>
      <c r="S106" s="202"/>
      <c r="T106" s="202"/>
      <c r="U106" s="202"/>
      <c r="V106" s="202"/>
      <c r="W106" s="202"/>
      <c r="X106" s="202"/>
      <c r="Y106" s="202"/>
      <c r="Z106" s="202"/>
      <c r="AA106" s="202"/>
      <c r="AB106" s="202"/>
      <c r="AC106" s="202"/>
      <c r="AD106" s="202"/>
      <c r="AE106" s="202"/>
      <c r="AF106" s="200"/>
      <c r="AG106" s="200"/>
      <c r="AH106" s="200"/>
      <c r="AI106" s="200"/>
      <c r="AJ106" s="200"/>
      <c r="AK106" s="200"/>
      <c r="AL106" s="200"/>
      <c r="AM106" s="200"/>
      <c r="AN106" s="200"/>
      <c r="AO106" s="200"/>
      <c r="AP106" s="200"/>
      <c r="AQ106" s="200"/>
      <c r="AR106" s="200"/>
      <c r="AS106" s="200"/>
      <c r="AT106" s="200"/>
      <c r="AU106" s="200"/>
      <c r="AV106" s="200"/>
      <c r="AW106" s="200"/>
      <c r="AX106" s="200"/>
      <c r="AY106" s="203" t="s">
        <v>144</v>
      </c>
      <c r="AZ106" s="200"/>
      <c r="BA106" s="200"/>
      <c r="BB106" s="200"/>
      <c r="BC106" s="200"/>
      <c r="BD106" s="200"/>
      <c r="BE106" s="204">
        <f>IF(N106="základní",J106,0)</f>
        <v>0</v>
      </c>
      <c r="BF106" s="204">
        <f>IF(N106="snížená",J106,0)</f>
        <v>0</v>
      </c>
      <c r="BG106" s="204">
        <f>IF(N106="zákl. přenesená",J106,0)</f>
        <v>0</v>
      </c>
      <c r="BH106" s="204">
        <f>IF(N106="sníž. přenesená",J106,0)</f>
        <v>0</v>
      </c>
      <c r="BI106" s="204">
        <f>IF(N106="nulová",J106,0)</f>
        <v>0</v>
      </c>
      <c r="BJ106" s="203" t="s">
        <v>85</v>
      </c>
      <c r="BK106" s="200"/>
      <c r="BL106" s="200"/>
      <c r="BM106" s="200"/>
    </row>
    <row r="107" s="2" customFormat="1" ht="18" customHeight="1">
      <c r="A107" s="39"/>
      <c r="B107" s="40"/>
      <c r="C107" s="41"/>
      <c r="D107" s="196" t="s">
        <v>145</v>
      </c>
      <c r="E107" s="197"/>
      <c r="F107" s="197"/>
      <c r="G107" s="41"/>
      <c r="H107" s="41"/>
      <c r="I107" s="41"/>
      <c r="J107" s="198">
        <v>0</v>
      </c>
      <c r="K107" s="41"/>
      <c r="L107" s="199"/>
      <c r="M107" s="200"/>
      <c r="N107" s="201" t="s">
        <v>42</v>
      </c>
      <c r="O107" s="200"/>
      <c r="P107" s="200"/>
      <c r="Q107" s="200"/>
      <c r="R107" s="200"/>
      <c r="S107" s="202"/>
      <c r="T107" s="202"/>
      <c r="U107" s="202"/>
      <c r="V107" s="202"/>
      <c r="W107" s="202"/>
      <c r="X107" s="202"/>
      <c r="Y107" s="202"/>
      <c r="Z107" s="202"/>
      <c r="AA107" s="202"/>
      <c r="AB107" s="202"/>
      <c r="AC107" s="202"/>
      <c r="AD107" s="202"/>
      <c r="AE107" s="202"/>
      <c r="AF107" s="200"/>
      <c r="AG107" s="200"/>
      <c r="AH107" s="200"/>
      <c r="AI107" s="200"/>
      <c r="AJ107" s="200"/>
      <c r="AK107" s="200"/>
      <c r="AL107" s="200"/>
      <c r="AM107" s="200"/>
      <c r="AN107" s="200"/>
      <c r="AO107" s="200"/>
      <c r="AP107" s="200"/>
      <c r="AQ107" s="200"/>
      <c r="AR107" s="200"/>
      <c r="AS107" s="200"/>
      <c r="AT107" s="200"/>
      <c r="AU107" s="200"/>
      <c r="AV107" s="200"/>
      <c r="AW107" s="200"/>
      <c r="AX107" s="200"/>
      <c r="AY107" s="203" t="s">
        <v>144</v>
      </c>
      <c r="AZ107" s="200"/>
      <c r="BA107" s="200"/>
      <c r="BB107" s="200"/>
      <c r="BC107" s="200"/>
      <c r="BD107" s="200"/>
      <c r="BE107" s="204">
        <f>IF(N107="základní",J107,0)</f>
        <v>0</v>
      </c>
      <c r="BF107" s="204">
        <f>IF(N107="snížená",J107,0)</f>
        <v>0</v>
      </c>
      <c r="BG107" s="204">
        <f>IF(N107="zákl. přenesená",J107,0)</f>
        <v>0</v>
      </c>
      <c r="BH107" s="204">
        <f>IF(N107="sníž. přenesená",J107,0)</f>
        <v>0</v>
      </c>
      <c r="BI107" s="204">
        <f>IF(N107="nulová",J107,0)</f>
        <v>0</v>
      </c>
      <c r="BJ107" s="203" t="s">
        <v>85</v>
      </c>
      <c r="BK107" s="200"/>
      <c r="BL107" s="200"/>
      <c r="BM107" s="200"/>
    </row>
    <row r="108" s="2" customFormat="1" ht="18" customHeight="1">
      <c r="A108" s="39"/>
      <c r="B108" s="40"/>
      <c r="C108" s="41"/>
      <c r="D108" s="196" t="s">
        <v>146</v>
      </c>
      <c r="E108" s="197"/>
      <c r="F108" s="197"/>
      <c r="G108" s="41"/>
      <c r="H108" s="41"/>
      <c r="I108" s="41"/>
      <c r="J108" s="198">
        <v>0</v>
      </c>
      <c r="K108" s="41"/>
      <c r="L108" s="199"/>
      <c r="M108" s="200"/>
      <c r="N108" s="201" t="s">
        <v>42</v>
      </c>
      <c r="O108" s="200"/>
      <c r="P108" s="200"/>
      <c r="Q108" s="200"/>
      <c r="R108" s="200"/>
      <c r="S108" s="202"/>
      <c r="T108" s="202"/>
      <c r="U108" s="202"/>
      <c r="V108" s="202"/>
      <c r="W108" s="202"/>
      <c r="X108" s="202"/>
      <c r="Y108" s="202"/>
      <c r="Z108" s="202"/>
      <c r="AA108" s="202"/>
      <c r="AB108" s="202"/>
      <c r="AC108" s="202"/>
      <c r="AD108" s="202"/>
      <c r="AE108" s="202"/>
      <c r="AF108" s="200"/>
      <c r="AG108" s="200"/>
      <c r="AH108" s="200"/>
      <c r="AI108" s="200"/>
      <c r="AJ108" s="200"/>
      <c r="AK108" s="200"/>
      <c r="AL108" s="200"/>
      <c r="AM108" s="200"/>
      <c r="AN108" s="200"/>
      <c r="AO108" s="200"/>
      <c r="AP108" s="200"/>
      <c r="AQ108" s="200"/>
      <c r="AR108" s="200"/>
      <c r="AS108" s="200"/>
      <c r="AT108" s="200"/>
      <c r="AU108" s="200"/>
      <c r="AV108" s="200"/>
      <c r="AW108" s="200"/>
      <c r="AX108" s="200"/>
      <c r="AY108" s="203" t="s">
        <v>144</v>
      </c>
      <c r="AZ108" s="200"/>
      <c r="BA108" s="200"/>
      <c r="BB108" s="200"/>
      <c r="BC108" s="200"/>
      <c r="BD108" s="200"/>
      <c r="BE108" s="204">
        <f>IF(N108="základní",J108,0)</f>
        <v>0</v>
      </c>
      <c r="BF108" s="204">
        <f>IF(N108="snížená",J108,0)</f>
        <v>0</v>
      </c>
      <c r="BG108" s="204">
        <f>IF(N108="zákl. přenesená",J108,0)</f>
        <v>0</v>
      </c>
      <c r="BH108" s="204">
        <f>IF(N108="sníž. přenesená",J108,0)</f>
        <v>0</v>
      </c>
      <c r="BI108" s="204">
        <f>IF(N108="nulová",J108,0)</f>
        <v>0</v>
      </c>
      <c r="BJ108" s="203" t="s">
        <v>85</v>
      </c>
      <c r="BK108" s="200"/>
      <c r="BL108" s="200"/>
      <c r="BM108" s="200"/>
    </row>
    <row r="109" s="2" customFormat="1" ht="18" customHeight="1">
      <c r="A109" s="39"/>
      <c r="B109" s="40"/>
      <c r="C109" s="41"/>
      <c r="D109" s="196" t="s">
        <v>147</v>
      </c>
      <c r="E109" s="197"/>
      <c r="F109" s="197"/>
      <c r="G109" s="41"/>
      <c r="H109" s="41"/>
      <c r="I109" s="41"/>
      <c r="J109" s="198">
        <v>0</v>
      </c>
      <c r="K109" s="41"/>
      <c r="L109" s="199"/>
      <c r="M109" s="200"/>
      <c r="N109" s="201" t="s">
        <v>42</v>
      </c>
      <c r="O109" s="200"/>
      <c r="P109" s="200"/>
      <c r="Q109" s="200"/>
      <c r="R109" s="200"/>
      <c r="S109" s="202"/>
      <c r="T109" s="202"/>
      <c r="U109" s="202"/>
      <c r="V109" s="202"/>
      <c r="W109" s="202"/>
      <c r="X109" s="202"/>
      <c r="Y109" s="202"/>
      <c r="Z109" s="202"/>
      <c r="AA109" s="202"/>
      <c r="AB109" s="202"/>
      <c r="AC109" s="202"/>
      <c r="AD109" s="202"/>
      <c r="AE109" s="202"/>
      <c r="AF109" s="200"/>
      <c r="AG109" s="200"/>
      <c r="AH109" s="200"/>
      <c r="AI109" s="200"/>
      <c r="AJ109" s="200"/>
      <c r="AK109" s="200"/>
      <c r="AL109" s="200"/>
      <c r="AM109" s="200"/>
      <c r="AN109" s="200"/>
      <c r="AO109" s="200"/>
      <c r="AP109" s="200"/>
      <c r="AQ109" s="200"/>
      <c r="AR109" s="200"/>
      <c r="AS109" s="200"/>
      <c r="AT109" s="200"/>
      <c r="AU109" s="200"/>
      <c r="AV109" s="200"/>
      <c r="AW109" s="200"/>
      <c r="AX109" s="200"/>
      <c r="AY109" s="203" t="s">
        <v>144</v>
      </c>
      <c r="AZ109" s="200"/>
      <c r="BA109" s="200"/>
      <c r="BB109" s="200"/>
      <c r="BC109" s="200"/>
      <c r="BD109" s="200"/>
      <c r="BE109" s="204">
        <f>IF(N109="základní",J109,0)</f>
        <v>0</v>
      </c>
      <c r="BF109" s="204">
        <f>IF(N109="snížená",J109,0)</f>
        <v>0</v>
      </c>
      <c r="BG109" s="204">
        <f>IF(N109="zákl. přenesená",J109,0)</f>
        <v>0</v>
      </c>
      <c r="BH109" s="204">
        <f>IF(N109="sníž. přenesená",J109,0)</f>
        <v>0</v>
      </c>
      <c r="BI109" s="204">
        <f>IF(N109="nulová",J109,0)</f>
        <v>0</v>
      </c>
      <c r="BJ109" s="203" t="s">
        <v>85</v>
      </c>
      <c r="BK109" s="200"/>
      <c r="BL109" s="200"/>
      <c r="BM109" s="200"/>
    </row>
    <row r="110" s="2" customFormat="1" ht="18" customHeight="1">
      <c r="A110" s="39"/>
      <c r="B110" s="40"/>
      <c r="C110" s="41"/>
      <c r="D110" s="196" t="s">
        <v>148</v>
      </c>
      <c r="E110" s="197"/>
      <c r="F110" s="197"/>
      <c r="G110" s="41"/>
      <c r="H110" s="41"/>
      <c r="I110" s="41"/>
      <c r="J110" s="198">
        <v>0</v>
      </c>
      <c r="K110" s="41"/>
      <c r="L110" s="199"/>
      <c r="M110" s="200"/>
      <c r="N110" s="201" t="s">
        <v>42</v>
      </c>
      <c r="O110" s="200"/>
      <c r="P110" s="200"/>
      <c r="Q110" s="200"/>
      <c r="R110" s="200"/>
      <c r="S110" s="202"/>
      <c r="T110" s="202"/>
      <c r="U110" s="202"/>
      <c r="V110" s="202"/>
      <c r="W110" s="202"/>
      <c r="X110" s="202"/>
      <c r="Y110" s="202"/>
      <c r="Z110" s="202"/>
      <c r="AA110" s="202"/>
      <c r="AB110" s="202"/>
      <c r="AC110" s="202"/>
      <c r="AD110" s="202"/>
      <c r="AE110" s="202"/>
      <c r="AF110" s="200"/>
      <c r="AG110" s="200"/>
      <c r="AH110" s="200"/>
      <c r="AI110" s="200"/>
      <c r="AJ110" s="200"/>
      <c r="AK110" s="200"/>
      <c r="AL110" s="200"/>
      <c r="AM110" s="200"/>
      <c r="AN110" s="200"/>
      <c r="AO110" s="200"/>
      <c r="AP110" s="200"/>
      <c r="AQ110" s="200"/>
      <c r="AR110" s="200"/>
      <c r="AS110" s="200"/>
      <c r="AT110" s="200"/>
      <c r="AU110" s="200"/>
      <c r="AV110" s="200"/>
      <c r="AW110" s="200"/>
      <c r="AX110" s="200"/>
      <c r="AY110" s="203" t="s">
        <v>144</v>
      </c>
      <c r="AZ110" s="200"/>
      <c r="BA110" s="200"/>
      <c r="BB110" s="200"/>
      <c r="BC110" s="200"/>
      <c r="BD110" s="200"/>
      <c r="BE110" s="204">
        <f>IF(N110="základní",J110,0)</f>
        <v>0</v>
      </c>
      <c r="BF110" s="204">
        <f>IF(N110="snížená",J110,0)</f>
        <v>0</v>
      </c>
      <c r="BG110" s="204">
        <f>IF(N110="zákl. přenesená",J110,0)</f>
        <v>0</v>
      </c>
      <c r="BH110" s="204">
        <f>IF(N110="sníž. přenesená",J110,0)</f>
        <v>0</v>
      </c>
      <c r="BI110" s="204">
        <f>IF(N110="nulová",J110,0)</f>
        <v>0</v>
      </c>
      <c r="BJ110" s="203" t="s">
        <v>85</v>
      </c>
      <c r="BK110" s="200"/>
      <c r="BL110" s="200"/>
      <c r="BM110" s="200"/>
    </row>
    <row r="111" s="2" customFormat="1" ht="18" customHeight="1">
      <c r="A111" s="39"/>
      <c r="B111" s="40"/>
      <c r="C111" s="41"/>
      <c r="D111" s="197" t="s">
        <v>149</v>
      </c>
      <c r="E111" s="41"/>
      <c r="F111" s="41"/>
      <c r="G111" s="41"/>
      <c r="H111" s="41"/>
      <c r="I111" s="41"/>
      <c r="J111" s="198">
        <f>ROUND(J30*T111,2)</f>
        <v>0</v>
      </c>
      <c r="K111" s="41"/>
      <c r="L111" s="199"/>
      <c r="M111" s="200"/>
      <c r="N111" s="201" t="s">
        <v>42</v>
      </c>
      <c r="O111" s="200"/>
      <c r="P111" s="200"/>
      <c r="Q111" s="200"/>
      <c r="R111" s="200"/>
      <c r="S111" s="202"/>
      <c r="T111" s="202"/>
      <c r="U111" s="202"/>
      <c r="V111" s="202"/>
      <c r="W111" s="202"/>
      <c r="X111" s="202"/>
      <c r="Y111" s="202"/>
      <c r="Z111" s="202"/>
      <c r="AA111" s="202"/>
      <c r="AB111" s="202"/>
      <c r="AC111" s="202"/>
      <c r="AD111" s="202"/>
      <c r="AE111" s="202"/>
      <c r="AF111" s="200"/>
      <c r="AG111" s="200"/>
      <c r="AH111" s="200"/>
      <c r="AI111" s="200"/>
      <c r="AJ111" s="200"/>
      <c r="AK111" s="200"/>
      <c r="AL111" s="200"/>
      <c r="AM111" s="200"/>
      <c r="AN111" s="200"/>
      <c r="AO111" s="200"/>
      <c r="AP111" s="200"/>
      <c r="AQ111" s="200"/>
      <c r="AR111" s="200"/>
      <c r="AS111" s="200"/>
      <c r="AT111" s="200"/>
      <c r="AU111" s="200"/>
      <c r="AV111" s="200"/>
      <c r="AW111" s="200"/>
      <c r="AX111" s="200"/>
      <c r="AY111" s="203" t="s">
        <v>150</v>
      </c>
      <c r="AZ111" s="200"/>
      <c r="BA111" s="200"/>
      <c r="BB111" s="200"/>
      <c r="BC111" s="200"/>
      <c r="BD111" s="200"/>
      <c r="BE111" s="204">
        <f>IF(N111="základní",J111,0)</f>
        <v>0</v>
      </c>
      <c r="BF111" s="204">
        <f>IF(N111="snížená",J111,0)</f>
        <v>0</v>
      </c>
      <c r="BG111" s="204">
        <f>IF(N111="zákl. přenesená",J111,0)</f>
        <v>0</v>
      </c>
      <c r="BH111" s="204">
        <f>IF(N111="sníž. přenesená",J111,0)</f>
        <v>0</v>
      </c>
      <c r="BI111" s="204">
        <f>IF(N111="nulová",J111,0)</f>
        <v>0</v>
      </c>
      <c r="BJ111" s="203" t="s">
        <v>85</v>
      </c>
      <c r="BK111" s="200"/>
      <c r="BL111" s="200"/>
      <c r="BM111" s="200"/>
    </row>
    <row r="112" s="2" customForma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9.28" customHeight="1">
      <c r="A113" s="39"/>
      <c r="B113" s="40"/>
      <c r="C113" s="205" t="s">
        <v>151</v>
      </c>
      <c r="D113" s="179"/>
      <c r="E113" s="179"/>
      <c r="F113" s="179"/>
      <c r="G113" s="179"/>
      <c r="H113" s="179"/>
      <c r="I113" s="179"/>
      <c r="J113" s="206">
        <f>ROUND(J96+J105,2)</f>
        <v>0</v>
      </c>
      <c r="K113" s="179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67"/>
      <c r="C114" s="68"/>
      <c r="D114" s="68"/>
      <c r="E114" s="68"/>
      <c r="F114" s="68"/>
      <c r="G114" s="68"/>
      <c r="H114" s="68"/>
      <c r="I114" s="68"/>
      <c r="J114" s="68"/>
      <c r="K114" s="68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8" s="2" customFormat="1" ht="6.96" customHeight="1">
      <c r="A118" s="39"/>
      <c r="B118" s="69"/>
      <c r="C118" s="70"/>
      <c r="D118" s="70"/>
      <c r="E118" s="70"/>
      <c r="F118" s="70"/>
      <c r="G118" s="70"/>
      <c r="H118" s="70"/>
      <c r="I118" s="70"/>
      <c r="J118" s="70"/>
      <c r="K118" s="70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4.96" customHeight="1">
      <c r="A119" s="39"/>
      <c r="B119" s="40"/>
      <c r="C119" s="24" t="s">
        <v>152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16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6.5" customHeight="1">
      <c r="A122" s="39"/>
      <c r="B122" s="40"/>
      <c r="C122" s="41"/>
      <c r="D122" s="41"/>
      <c r="E122" s="177" t="str">
        <f>E7</f>
        <v>Nástavba budovy MŠ a SPC Demlova 28, Jihlava</v>
      </c>
      <c r="F122" s="33"/>
      <c r="G122" s="33"/>
      <c r="H122" s="33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110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6.5" customHeight="1">
      <c r="A124" s="39"/>
      <c r="B124" s="40"/>
      <c r="C124" s="41"/>
      <c r="D124" s="41"/>
      <c r="E124" s="77" t="str">
        <f>E9</f>
        <v>SO 05 - Elektroinstalace - slaboproud</v>
      </c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20</v>
      </c>
      <c r="D126" s="41"/>
      <c r="E126" s="41"/>
      <c r="F126" s="28" t="str">
        <f>F12</f>
        <v>k. ú. Jihlava</v>
      </c>
      <c r="G126" s="41"/>
      <c r="H126" s="41"/>
      <c r="I126" s="33" t="s">
        <v>22</v>
      </c>
      <c r="J126" s="80" t="str">
        <f>IF(J12="","",J12)</f>
        <v>2. 5. 2024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5.15" customHeight="1">
      <c r="A128" s="39"/>
      <c r="B128" s="40"/>
      <c r="C128" s="33" t="s">
        <v>24</v>
      </c>
      <c r="D128" s="41"/>
      <c r="E128" s="41"/>
      <c r="F128" s="28" t="str">
        <f>E15</f>
        <v>Statutární město Jihlava</v>
      </c>
      <c r="G128" s="41"/>
      <c r="H128" s="41"/>
      <c r="I128" s="33" t="s">
        <v>32</v>
      </c>
      <c r="J128" s="37" t="str">
        <f>E21</f>
        <v xml:space="preserve"> 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5.15" customHeight="1">
      <c r="A129" s="39"/>
      <c r="B129" s="40"/>
      <c r="C129" s="33" t="s">
        <v>30</v>
      </c>
      <c r="D129" s="41"/>
      <c r="E129" s="41"/>
      <c r="F129" s="28" t="str">
        <f>IF(E18="","",E18)</f>
        <v>Vyplň údaj</v>
      </c>
      <c r="G129" s="41"/>
      <c r="H129" s="41"/>
      <c r="I129" s="33" t="s">
        <v>35</v>
      </c>
      <c r="J129" s="37" t="str">
        <f>E24</f>
        <v xml:space="preserve"> 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0.32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11" customFormat="1" ht="29.28" customHeight="1">
      <c r="A131" s="207"/>
      <c r="B131" s="208"/>
      <c r="C131" s="209" t="s">
        <v>153</v>
      </c>
      <c r="D131" s="210" t="s">
        <v>62</v>
      </c>
      <c r="E131" s="210" t="s">
        <v>58</v>
      </c>
      <c r="F131" s="210" t="s">
        <v>59</v>
      </c>
      <c r="G131" s="210" t="s">
        <v>154</v>
      </c>
      <c r="H131" s="210" t="s">
        <v>155</v>
      </c>
      <c r="I131" s="210" t="s">
        <v>156</v>
      </c>
      <c r="J131" s="211" t="s">
        <v>116</v>
      </c>
      <c r="K131" s="212" t="s">
        <v>157</v>
      </c>
      <c r="L131" s="213"/>
      <c r="M131" s="101" t="s">
        <v>1</v>
      </c>
      <c r="N131" s="102" t="s">
        <v>41</v>
      </c>
      <c r="O131" s="102" t="s">
        <v>158</v>
      </c>
      <c r="P131" s="102" t="s">
        <v>159</v>
      </c>
      <c r="Q131" s="102" t="s">
        <v>160</v>
      </c>
      <c r="R131" s="102" t="s">
        <v>161</v>
      </c>
      <c r="S131" s="102" t="s">
        <v>162</v>
      </c>
      <c r="T131" s="103" t="s">
        <v>163</v>
      </c>
      <c r="U131" s="207"/>
      <c r="V131" s="207"/>
      <c r="W131" s="207"/>
      <c r="X131" s="207"/>
      <c r="Y131" s="207"/>
      <c r="Z131" s="207"/>
      <c r="AA131" s="207"/>
      <c r="AB131" s="207"/>
      <c r="AC131" s="207"/>
      <c r="AD131" s="207"/>
      <c r="AE131" s="207"/>
    </row>
    <row r="132" s="2" customFormat="1" ht="22.8" customHeight="1">
      <c r="A132" s="39"/>
      <c r="B132" s="40"/>
      <c r="C132" s="108" t="s">
        <v>164</v>
      </c>
      <c r="D132" s="41"/>
      <c r="E132" s="41"/>
      <c r="F132" s="41"/>
      <c r="G132" s="41"/>
      <c r="H132" s="41"/>
      <c r="I132" s="41"/>
      <c r="J132" s="214">
        <f>BK132</f>
        <v>0</v>
      </c>
      <c r="K132" s="41"/>
      <c r="L132" s="45"/>
      <c r="M132" s="104"/>
      <c r="N132" s="215"/>
      <c r="O132" s="105"/>
      <c r="P132" s="216">
        <f>P133+P154</f>
        <v>0</v>
      </c>
      <c r="Q132" s="105"/>
      <c r="R132" s="216">
        <f>R133+R154</f>
        <v>0</v>
      </c>
      <c r="S132" s="105"/>
      <c r="T132" s="217">
        <f>T133+T154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76</v>
      </c>
      <c r="AU132" s="18" t="s">
        <v>118</v>
      </c>
      <c r="BK132" s="218">
        <f>BK133+BK154</f>
        <v>0</v>
      </c>
    </row>
    <row r="133" s="12" customFormat="1" ht="25.92" customHeight="1">
      <c r="A133" s="12"/>
      <c r="B133" s="219"/>
      <c r="C133" s="220"/>
      <c r="D133" s="221" t="s">
        <v>76</v>
      </c>
      <c r="E133" s="222" t="s">
        <v>759</v>
      </c>
      <c r="F133" s="222" t="s">
        <v>760</v>
      </c>
      <c r="G133" s="220"/>
      <c r="H133" s="220"/>
      <c r="I133" s="223"/>
      <c r="J133" s="224">
        <f>BK133</f>
        <v>0</v>
      </c>
      <c r="K133" s="220"/>
      <c r="L133" s="225"/>
      <c r="M133" s="226"/>
      <c r="N133" s="227"/>
      <c r="O133" s="227"/>
      <c r="P133" s="228">
        <f>P134+P144+P151</f>
        <v>0</v>
      </c>
      <c r="Q133" s="227"/>
      <c r="R133" s="228">
        <f>R134+R144+R151</f>
        <v>0</v>
      </c>
      <c r="S133" s="227"/>
      <c r="T133" s="229">
        <f>T134+T144+T151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30" t="s">
        <v>87</v>
      </c>
      <c r="AT133" s="231" t="s">
        <v>76</v>
      </c>
      <c r="AU133" s="231" t="s">
        <v>77</v>
      </c>
      <c r="AY133" s="230" t="s">
        <v>167</v>
      </c>
      <c r="BK133" s="232">
        <f>BK134+BK144+BK151</f>
        <v>0</v>
      </c>
    </row>
    <row r="134" s="12" customFormat="1" ht="22.8" customHeight="1">
      <c r="A134" s="12"/>
      <c r="B134" s="219"/>
      <c r="C134" s="220"/>
      <c r="D134" s="221" t="s">
        <v>76</v>
      </c>
      <c r="E134" s="233" t="s">
        <v>1662</v>
      </c>
      <c r="F134" s="233" t="s">
        <v>1710</v>
      </c>
      <c r="G134" s="220"/>
      <c r="H134" s="220"/>
      <c r="I134" s="223"/>
      <c r="J134" s="234">
        <f>BK134</f>
        <v>0</v>
      </c>
      <c r="K134" s="220"/>
      <c r="L134" s="225"/>
      <c r="M134" s="226"/>
      <c r="N134" s="227"/>
      <c r="O134" s="227"/>
      <c r="P134" s="228">
        <f>SUM(P135:P143)</f>
        <v>0</v>
      </c>
      <c r="Q134" s="227"/>
      <c r="R134" s="228">
        <f>SUM(R135:R143)</f>
        <v>0</v>
      </c>
      <c r="S134" s="227"/>
      <c r="T134" s="229">
        <f>SUM(T135:T143)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30" t="s">
        <v>85</v>
      </c>
      <c r="AT134" s="231" t="s">
        <v>76</v>
      </c>
      <c r="AU134" s="231" t="s">
        <v>85</v>
      </c>
      <c r="AY134" s="230" t="s">
        <v>167</v>
      </c>
      <c r="BK134" s="232">
        <f>SUM(BK135:BK143)</f>
        <v>0</v>
      </c>
    </row>
    <row r="135" s="2" customFormat="1" ht="16.5" customHeight="1">
      <c r="A135" s="39"/>
      <c r="B135" s="40"/>
      <c r="C135" s="272" t="s">
        <v>85</v>
      </c>
      <c r="D135" s="272" t="s">
        <v>211</v>
      </c>
      <c r="E135" s="273" t="s">
        <v>1951</v>
      </c>
      <c r="F135" s="274" t="s">
        <v>1952</v>
      </c>
      <c r="G135" s="275" t="s">
        <v>238</v>
      </c>
      <c r="H135" s="276">
        <v>45</v>
      </c>
      <c r="I135" s="277"/>
      <c r="J135" s="278">
        <f>ROUND(I135*H135,2)</f>
        <v>0</v>
      </c>
      <c r="K135" s="279"/>
      <c r="L135" s="280"/>
      <c r="M135" s="281" t="s">
        <v>1</v>
      </c>
      <c r="N135" s="282" t="s">
        <v>42</v>
      </c>
      <c r="O135" s="92"/>
      <c r="P135" s="245">
        <f>O135*H135</f>
        <v>0</v>
      </c>
      <c r="Q135" s="245">
        <v>0</v>
      </c>
      <c r="R135" s="245">
        <f>Q135*H135</f>
        <v>0</v>
      </c>
      <c r="S135" s="245">
        <v>0</v>
      </c>
      <c r="T135" s="246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7" t="s">
        <v>346</v>
      </c>
      <c r="AT135" s="247" t="s">
        <v>211</v>
      </c>
      <c r="AU135" s="247" t="s">
        <v>87</v>
      </c>
      <c r="AY135" s="18" t="s">
        <v>167</v>
      </c>
      <c r="BE135" s="248">
        <f>IF(N135="základní",J135,0)</f>
        <v>0</v>
      </c>
      <c r="BF135" s="248">
        <f>IF(N135="snížená",J135,0)</f>
        <v>0</v>
      </c>
      <c r="BG135" s="248">
        <f>IF(N135="zákl. přenesená",J135,0)</f>
        <v>0</v>
      </c>
      <c r="BH135" s="248">
        <f>IF(N135="sníž. přenesená",J135,0)</f>
        <v>0</v>
      </c>
      <c r="BI135" s="248">
        <f>IF(N135="nulová",J135,0)</f>
        <v>0</v>
      </c>
      <c r="BJ135" s="18" t="s">
        <v>85</v>
      </c>
      <c r="BK135" s="248">
        <f>ROUND(I135*H135,2)</f>
        <v>0</v>
      </c>
      <c r="BL135" s="18" t="s">
        <v>251</v>
      </c>
      <c r="BM135" s="247" t="s">
        <v>87</v>
      </c>
    </row>
    <row r="136" s="2" customFormat="1" ht="16.5" customHeight="1">
      <c r="A136" s="39"/>
      <c r="B136" s="40"/>
      <c r="C136" s="272" t="s">
        <v>87</v>
      </c>
      <c r="D136" s="272" t="s">
        <v>211</v>
      </c>
      <c r="E136" s="273" t="s">
        <v>1730</v>
      </c>
      <c r="F136" s="274" t="s">
        <v>1731</v>
      </c>
      <c r="G136" s="275" t="s">
        <v>1666</v>
      </c>
      <c r="H136" s="276">
        <v>12</v>
      </c>
      <c r="I136" s="277"/>
      <c r="J136" s="278">
        <f>ROUND(I136*H136,2)</f>
        <v>0</v>
      </c>
      <c r="K136" s="279"/>
      <c r="L136" s="280"/>
      <c r="M136" s="281" t="s">
        <v>1</v>
      </c>
      <c r="N136" s="282" t="s">
        <v>42</v>
      </c>
      <c r="O136" s="92"/>
      <c r="P136" s="245">
        <f>O136*H136</f>
        <v>0</v>
      </c>
      <c r="Q136" s="245">
        <v>0</v>
      </c>
      <c r="R136" s="245">
        <f>Q136*H136</f>
        <v>0</v>
      </c>
      <c r="S136" s="245">
        <v>0</v>
      </c>
      <c r="T136" s="246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7" t="s">
        <v>346</v>
      </c>
      <c r="AT136" s="247" t="s">
        <v>211</v>
      </c>
      <c r="AU136" s="247" t="s">
        <v>87</v>
      </c>
      <c r="AY136" s="18" t="s">
        <v>167</v>
      </c>
      <c r="BE136" s="248">
        <f>IF(N136="základní",J136,0)</f>
        <v>0</v>
      </c>
      <c r="BF136" s="248">
        <f>IF(N136="snížená",J136,0)</f>
        <v>0</v>
      </c>
      <c r="BG136" s="248">
        <f>IF(N136="zákl. přenesená",J136,0)</f>
        <v>0</v>
      </c>
      <c r="BH136" s="248">
        <f>IF(N136="sníž. přenesená",J136,0)</f>
        <v>0</v>
      </c>
      <c r="BI136" s="248">
        <f>IF(N136="nulová",J136,0)</f>
        <v>0</v>
      </c>
      <c r="BJ136" s="18" t="s">
        <v>85</v>
      </c>
      <c r="BK136" s="248">
        <f>ROUND(I136*H136,2)</f>
        <v>0</v>
      </c>
      <c r="BL136" s="18" t="s">
        <v>251</v>
      </c>
      <c r="BM136" s="247" t="s">
        <v>173</v>
      </c>
    </row>
    <row r="137" s="2" customFormat="1" ht="16.5" customHeight="1">
      <c r="A137" s="39"/>
      <c r="B137" s="40"/>
      <c r="C137" s="272" t="s">
        <v>188</v>
      </c>
      <c r="D137" s="272" t="s">
        <v>211</v>
      </c>
      <c r="E137" s="273" t="s">
        <v>1953</v>
      </c>
      <c r="F137" s="274" t="s">
        <v>1954</v>
      </c>
      <c r="G137" s="275" t="s">
        <v>1666</v>
      </c>
      <c r="H137" s="276">
        <v>12</v>
      </c>
      <c r="I137" s="277"/>
      <c r="J137" s="278">
        <f>ROUND(I137*H137,2)</f>
        <v>0</v>
      </c>
      <c r="K137" s="279"/>
      <c r="L137" s="280"/>
      <c r="M137" s="281" t="s">
        <v>1</v>
      </c>
      <c r="N137" s="282" t="s">
        <v>42</v>
      </c>
      <c r="O137" s="92"/>
      <c r="P137" s="245">
        <f>O137*H137</f>
        <v>0</v>
      </c>
      <c r="Q137" s="245">
        <v>0</v>
      </c>
      <c r="R137" s="245">
        <f>Q137*H137</f>
        <v>0</v>
      </c>
      <c r="S137" s="245">
        <v>0</v>
      </c>
      <c r="T137" s="246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7" t="s">
        <v>346</v>
      </c>
      <c r="AT137" s="247" t="s">
        <v>211</v>
      </c>
      <c r="AU137" s="247" t="s">
        <v>87</v>
      </c>
      <c r="AY137" s="18" t="s">
        <v>167</v>
      </c>
      <c r="BE137" s="248">
        <f>IF(N137="základní",J137,0)</f>
        <v>0</v>
      </c>
      <c r="BF137" s="248">
        <f>IF(N137="snížená",J137,0)</f>
        <v>0</v>
      </c>
      <c r="BG137" s="248">
        <f>IF(N137="zákl. přenesená",J137,0)</f>
        <v>0</v>
      </c>
      <c r="BH137" s="248">
        <f>IF(N137="sníž. přenesená",J137,0)</f>
        <v>0</v>
      </c>
      <c r="BI137" s="248">
        <f>IF(N137="nulová",J137,0)</f>
        <v>0</v>
      </c>
      <c r="BJ137" s="18" t="s">
        <v>85</v>
      </c>
      <c r="BK137" s="248">
        <f>ROUND(I137*H137,2)</f>
        <v>0</v>
      </c>
      <c r="BL137" s="18" t="s">
        <v>251</v>
      </c>
      <c r="BM137" s="247" t="s">
        <v>201</v>
      </c>
    </row>
    <row r="138" s="2" customFormat="1" ht="16.5" customHeight="1">
      <c r="A138" s="39"/>
      <c r="B138" s="40"/>
      <c r="C138" s="272" t="s">
        <v>173</v>
      </c>
      <c r="D138" s="272" t="s">
        <v>211</v>
      </c>
      <c r="E138" s="273" t="s">
        <v>1734</v>
      </c>
      <c r="F138" s="274" t="s">
        <v>1735</v>
      </c>
      <c r="G138" s="275" t="s">
        <v>1666</v>
      </c>
      <c r="H138" s="276">
        <v>12</v>
      </c>
      <c r="I138" s="277"/>
      <c r="J138" s="278">
        <f>ROUND(I138*H138,2)</f>
        <v>0</v>
      </c>
      <c r="K138" s="279"/>
      <c r="L138" s="280"/>
      <c r="M138" s="281" t="s">
        <v>1</v>
      </c>
      <c r="N138" s="282" t="s">
        <v>42</v>
      </c>
      <c r="O138" s="92"/>
      <c r="P138" s="245">
        <f>O138*H138</f>
        <v>0</v>
      </c>
      <c r="Q138" s="245">
        <v>0</v>
      </c>
      <c r="R138" s="245">
        <f>Q138*H138</f>
        <v>0</v>
      </c>
      <c r="S138" s="245">
        <v>0</v>
      </c>
      <c r="T138" s="246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7" t="s">
        <v>346</v>
      </c>
      <c r="AT138" s="247" t="s">
        <v>211</v>
      </c>
      <c r="AU138" s="247" t="s">
        <v>87</v>
      </c>
      <c r="AY138" s="18" t="s">
        <v>167</v>
      </c>
      <c r="BE138" s="248">
        <f>IF(N138="základní",J138,0)</f>
        <v>0</v>
      </c>
      <c r="BF138" s="248">
        <f>IF(N138="snížená",J138,0)</f>
        <v>0</v>
      </c>
      <c r="BG138" s="248">
        <f>IF(N138="zákl. přenesená",J138,0)</f>
        <v>0</v>
      </c>
      <c r="BH138" s="248">
        <f>IF(N138="sníž. přenesená",J138,0)</f>
        <v>0</v>
      </c>
      <c r="BI138" s="248">
        <f>IF(N138="nulová",J138,0)</f>
        <v>0</v>
      </c>
      <c r="BJ138" s="18" t="s">
        <v>85</v>
      </c>
      <c r="BK138" s="248">
        <f>ROUND(I138*H138,2)</f>
        <v>0</v>
      </c>
      <c r="BL138" s="18" t="s">
        <v>251</v>
      </c>
      <c r="BM138" s="247" t="s">
        <v>210</v>
      </c>
    </row>
    <row r="139" s="2" customFormat="1" ht="16.5" customHeight="1">
      <c r="A139" s="39"/>
      <c r="B139" s="40"/>
      <c r="C139" s="272" t="s">
        <v>195</v>
      </c>
      <c r="D139" s="272" t="s">
        <v>211</v>
      </c>
      <c r="E139" s="273" t="s">
        <v>1955</v>
      </c>
      <c r="F139" s="274" t="s">
        <v>1956</v>
      </c>
      <c r="G139" s="275" t="s">
        <v>1666</v>
      </c>
      <c r="H139" s="276">
        <v>24</v>
      </c>
      <c r="I139" s="277"/>
      <c r="J139" s="278">
        <f>ROUND(I139*H139,2)</f>
        <v>0</v>
      </c>
      <c r="K139" s="279"/>
      <c r="L139" s="280"/>
      <c r="M139" s="281" t="s">
        <v>1</v>
      </c>
      <c r="N139" s="282" t="s">
        <v>42</v>
      </c>
      <c r="O139" s="92"/>
      <c r="P139" s="245">
        <f>O139*H139</f>
        <v>0</v>
      </c>
      <c r="Q139" s="245">
        <v>0</v>
      </c>
      <c r="R139" s="245">
        <f>Q139*H139</f>
        <v>0</v>
      </c>
      <c r="S139" s="245">
        <v>0</v>
      </c>
      <c r="T139" s="24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7" t="s">
        <v>346</v>
      </c>
      <c r="AT139" s="247" t="s">
        <v>211</v>
      </c>
      <c r="AU139" s="247" t="s">
        <v>87</v>
      </c>
      <c r="AY139" s="18" t="s">
        <v>167</v>
      </c>
      <c r="BE139" s="248">
        <f>IF(N139="základní",J139,0)</f>
        <v>0</v>
      </c>
      <c r="BF139" s="248">
        <f>IF(N139="snížená",J139,0)</f>
        <v>0</v>
      </c>
      <c r="BG139" s="248">
        <f>IF(N139="zákl. přenesená",J139,0)</f>
        <v>0</v>
      </c>
      <c r="BH139" s="248">
        <f>IF(N139="sníž. přenesená",J139,0)</f>
        <v>0</v>
      </c>
      <c r="BI139" s="248">
        <f>IF(N139="nulová",J139,0)</f>
        <v>0</v>
      </c>
      <c r="BJ139" s="18" t="s">
        <v>85</v>
      </c>
      <c r="BK139" s="248">
        <f>ROUND(I139*H139,2)</f>
        <v>0</v>
      </c>
      <c r="BL139" s="18" t="s">
        <v>251</v>
      </c>
      <c r="BM139" s="247" t="s">
        <v>221</v>
      </c>
    </row>
    <row r="140" s="2" customFormat="1" ht="16.5" customHeight="1">
      <c r="A140" s="39"/>
      <c r="B140" s="40"/>
      <c r="C140" s="272" t="s">
        <v>201</v>
      </c>
      <c r="D140" s="272" t="s">
        <v>211</v>
      </c>
      <c r="E140" s="273" t="s">
        <v>1957</v>
      </c>
      <c r="F140" s="274" t="s">
        <v>1958</v>
      </c>
      <c r="G140" s="275" t="s">
        <v>1666</v>
      </c>
      <c r="H140" s="276">
        <v>12</v>
      </c>
      <c r="I140" s="277"/>
      <c r="J140" s="278">
        <f>ROUND(I140*H140,2)</f>
        <v>0</v>
      </c>
      <c r="K140" s="279"/>
      <c r="L140" s="280"/>
      <c r="M140" s="281" t="s">
        <v>1</v>
      </c>
      <c r="N140" s="282" t="s">
        <v>42</v>
      </c>
      <c r="O140" s="92"/>
      <c r="P140" s="245">
        <f>O140*H140</f>
        <v>0</v>
      </c>
      <c r="Q140" s="245">
        <v>0</v>
      </c>
      <c r="R140" s="245">
        <f>Q140*H140</f>
        <v>0</v>
      </c>
      <c r="S140" s="245">
        <v>0</v>
      </c>
      <c r="T140" s="246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7" t="s">
        <v>346</v>
      </c>
      <c r="AT140" s="247" t="s">
        <v>211</v>
      </c>
      <c r="AU140" s="247" t="s">
        <v>87</v>
      </c>
      <c r="AY140" s="18" t="s">
        <v>167</v>
      </c>
      <c r="BE140" s="248">
        <f>IF(N140="základní",J140,0)</f>
        <v>0</v>
      </c>
      <c r="BF140" s="248">
        <f>IF(N140="snížená",J140,0)</f>
        <v>0</v>
      </c>
      <c r="BG140" s="248">
        <f>IF(N140="zákl. přenesená",J140,0)</f>
        <v>0</v>
      </c>
      <c r="BH140" s="248">
        <f>IF(N140="sníž. přenesená",J140,0)</f>
        <v>0</v>
      </c>
      <c r="BI140" s="248">
        <f>IF(N140="nulová",J140,0)</f>
        <v>0</v>
      </c>
      <c r="BJ140" s="18" t="s">
        <v>85</v>
      </c>
      <c r="BK140" s="248">
        <f>ROUND(I140*H140,2)</f>
        <v>0</v>
      </c>
      <c r="BL140" s="18" t="s">
        <v>251</v>
      </c>
      <c r="BM140" s="247" t="s">
        <v>8</v>
      </c>
    </row>
    <row r="141" s="2" customFormat="1" ht="16.5" customHeight="1">
      <c r="A141" s="39"/>
      <c r="B141" s="40"/>
      <c r="C141" s="272" t="s">
        <v>205</v>
      </c>
      <c r="D141" s="272" t="s">
        <v>211</v>
      </c>
      <c r="E141" s="273" t="s">
        <v>1959</v>
      </c>
      <c r="F141" s="274" t="s">
        <v>1960</v>
      </c>
      <c r="G141" s="275" t="s">
        <v>238</v>
      </c>
      <c r="H141" s="276">
        <v>320</v>
      </c>
      <c r="I141" s="277"/>
      <c r="J141" s="278">
        <f>ROUND(I141*H141,2)</f>
        <v>0</v>
      </c>
      <c r="K141" s="279"/>
      <c r="L141" s="280"/>
      <c r="M141" s="281" t="s">
        <v>1</v>
      </c>
      <c r="N141" s="282" t="s">
        <v>42</v>
      </c>
      <c r="O141" s="92"/>
      <c r="P141" s="245">
        <f>O141*H141</f>
        <v>0</v>
      </c>
      <c r="Q141" s="245">
        <v>0</v>
      </c>
      <c r="R141" s="245">
        <f>Q141*H141</f>
        <v>0</v>
      </c>
      <c r="S141" s="245">
        <v>0</v>
      </c>
      <c r="T141" s="246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7" t="s">
        <v>346</v>
      </c>
      <c r="AT141" s="247" t="s">
        <v>211</v>
      </c>
      <c r="AU141" s="247" t="s">
        <v>87</v>
      </c>
      <c r="AY141" s="18" t="s">
        <v>167</v>
      </c>
      <c r="BE141" s="248">
        <f>IF(N141="základní",J141,0)</f>
        <v>0</v>
      </c>
      <c r="BF141" s="248">
        <f>IF(N141="snížená",J141,0)</f>
        <v>0</v>
      </c>
      <c r="BG141" s="248">
        <f>IF(N141="zákl. přenesená",J141,0)</f>
        <v>0</v>
      </c>
      <c r="BH141" s="248">
        <f>IF(N141="sníž. přenesená",J141,0)</f>
        <v>0</v>
      </c>
      <c r="BI141" s="248">
        <f>IF(N141="nulová",J141,0)</f>
        <v>0</v>
      </c>
      <c r="BJ141" s="18" t="s">
        <v>85</v>
      </c>
      <c r="BK141" s="248">
        <f>ROUND(I141*H141,2)</f>
        <v>0</v>
      </c>
      <c r="BL141" s="18" t="s">
        <v>251</v>
      </c>
      <c r="BM141" s="247" t="s">
        <v>241</v>
      </c>
    </row>
    <row r="142" s="2" customFormat="1" ht="21.75" customHeight="1">
      <c r="A142" s="39"/>
      <c r="B142" s="40"/>
      <c r="C142" s="272" t="s">
        <v>210</v>
      </c>
      <c r="D142" s="272" t="s">
        <v>211</v>
      </c>
      <c r="E142" s="273" t="s">
        <v>1961</v>
      </c>
      <c r="F142" s="274" t="s">
        <v>1962</v>
      </c>
      <c r="G142" s="275" t="s">
        <v>1666</v>
      </c>
      <c r="H142" s="276">
        <v>24</v>
      </c>
      <c r="I142" s="277"/>
      <c r="J142" s="278">
        <f>ROUND(I142*H142,2)</f>
        <v>0</v>
      </c>
      <c r="K142" s="279"/>
      <c r="L142" s="280"/>
      <c r="M142" s="281" t="s">
        <v>1</v>
      </c>
      <c r="N142" s="282" t="s">
        <v>42</v>
      </c>
      <c r="O142" s="92"/>
      <c r="P142" s="245">
        <f>O142*H142</f>
        <v>0</v>
      </c>
      <c r="Q142" s="245">
        <v>0</v>
      </c>
      <c r="R142" s="245">
        <f>Q142*H142</f>
        <v>0</v>
      </c>
      <c r="S142" s="245">
        <v>0</v>
      </c>
      <c r="T142" s="246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7" t="s">
        <v>346</v>
      </c>
      <c r="AT142" s="247" t="s">
        <v>211</v>
      </c>
      <c r="AU142" s="247" t="s">
        <v>87</v>
      </c>
      <c r="AY142" s="18" t="s">
        <v>167</v>
      </c>
      <c r="BE142" s="248">
        <f>IF(N142="základní",J142,0)</f>
        <v>0</v>
      </c>
      <c r="BF142" s="248">
        <f>IF(N142="snížená",J142,0)</f>
        <v>0</v>
      </c>
      <c r="BG142" s="248">
        <f>IF(N142="zákl. přenesená",J142,0)</f>
        <v>0</v>
      </c>
      <c r="BH142" s="248">
        <f>IF(N142="sníž. přenesená",J142,0)</f>
        <v>0</v>
      </c>
      <c r="BI142" s="248">
        <f>IF(N142="nulová",J142,0)</f>
        <v>0</v>
      </c>
      <c r="BJ142" s="18" t="s">
        <v>85</v>
      </c>
      <c r="BK142" s="248">
        <f>ROUND(I142*H142,2)</f>
        <v>0</v>
      </c>
      <c r="BL142" s="18" t="s">
        <v>251</v>
      </c>
      <c r="BM142" s="247" t="s">
        <v>251</v>
      </c>
    </row>
    <row r="143" s="2" customFormat="1" ht="16.5" customHeight="1">
      <c r="A143" s="39"/>
      <c r="B143" s="40"/>
      <c r="C143" s="272" t="s">
        <v>217</v>
      </c>
      <c r="D143" s="272" t="s">
        <v>211</v>
      </c>
      <c r="E143" s="273" t="s">
        <v>1730</v>
      </c>
      <c r="F143" s="274" t="s">
        <v>1731</v>
      </c>
      <c r="G143" s="275" t="s">
        <v>1666</v>
      </c>
      <c r="H143" s="276">
        <v>30</v>
      </c>
      <c r="I143" s="277"/>
      <c r="J143" s="278">
        <f>ROUND(I143*H143,2)</f>
        <v>0</v>
      </c>
      <c r="K143" s="279"/>
      <c r="L143" s="280"/>
      <c r="M143" s="281" t="s">
        <v>1</v>
      </c>
      <c r="N143" s="282" t="s">
        <v>42</v>
      </c>
      <c r="O143" s="92"/>
      <c r="P143" s="245">
        <f>O143*H143</f>
        <v>0</v>
      </c>
      <c r="Q143" s="245">
        <v>0</v>
      </c>
      <c r="R143" s="245">
        <f>Q143*H143</f>
        <v>0</v>
      </c>
      <c r="S143" s="245">
        <v>0</v>
      </c>
      <c r="T143" s="246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7" t="s">
        <v>346</v>
      </c>
      <c r="AT143" s="247" t="s">
        <v>211</v>
      </c>
      <c r="AU143" s="247" t="s">
        <v>87</v>
      </c>
      <c r="AY143" s="18" t="s">
        <v>167</v>
      </c>
      <c r="BE143" s="248">
        <f>IF(N143="základní",J143,0)</f>
        <v>0</v>
      </c>
      <c r="BF143" s="248">
        <f>IF(N143="snížená",J143,0)</f>
        <v>0</v>
      </c>
      <c r="BG143" s="248">
        <f>IF(N143="zákl. přenesená",J143,0)</f>
        <v>0</v>
      </c>
      <c r="BH143" s="248">
        <f>IF(N143="sníž. přenesená",J143,0)</f>
        <v>0</v>
      </c>
      <c r="BI143" s="248">
        <f>IF(N143="nulová",J143,0)</f>
        <v>0</v>
      </c>
      <c r="BJ143" s="18" t="s">
        <v>85</v>
      </c>
      <c r="BK143" s="248">
        <f>ROUND(I143*H143,2)</f>
        <v>0</v>
      </c>
      <c r="BL143" s="18" t="s">
        <v>251</v>
      </c>
      <c r="BM143" s="247" t="s">
        <v>264</v>
      </c>
    </row>
    <row r="144" s="12" customFormat="1" ht="22.8" customHeight="1">
      <c r="A144" s="12"/>
      <c r="B144" s="219"/>
      <c r="C144" s="220"/>
      <c r="D144" s="221" t="s">
        <v>76</v>
      </c>
      <c r="E144" s="233" t="s">
        <v>1709</v>
      </c>
      <c r="F144" s="233" t="s">
        <v>1810</v>
      </c>
      <c r="G144" s="220"/>
      <c r="H144" s="220"/>
      <c r="I144" s="223"/>
      <c r="J144" s="234">
        <f>BK144</f>
        <v>0</v>
      </c>
      <c r="K144" s="220"/>
      <c r="L144" s="225"/>
      <c r="M144" s="226"/>
      <c r="N144" s="227"/>
      <c r="O144" s="227"/>
      <c r="P144" s="228">
        <f>SUM(P145:P150)</f>
        <v>0</v>
      </c>
      <c r="Q144" s="227"/>
      <c r="R144" s="228">
        <f>SUM(R145:R150)</f>
        <v>0</v>
      </c>
      <c r="S144" s="227"/>
      <c r="T144" s="229">
        <f>SUM(T145:T150)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30" t="s">
        <v>85</v>
      </c>
      <c r="AT144" s="231" t="s">
        <v>76</v>
      </c>
      <c r="AU144" s="231" t="s">
        <v>85</v>
      </c>
      <c r="AY144" s="230" t="s">
        <v>167</v>
      </c>
      <c r="BK144" s="232">
        <f>SUM(BK145:BK150)</f>
        <v>0</v>
      </c>
    </row>
    <row r="145" s="2" customFormat="1" ht="16.5" customHeight="1">
      <c r="A145" s="39"/>
      <c r="B145" s="40"/>
      <c r="C145" s="235" t="s">
        <v>221</v>
      </c>
      <c r="D145" s="235" t="s">
        <v>169</v>
      </c>
      <c r="E145" s="236" t="s">
        <v>1963</v>
      </c>
      <c r="F145" s="237" t="s">
        <v>1964</v>
      </c>
      <c r="G145" s="238" t="s">
        <v>238</v>
      </c>
      <c r="H145" s="239">
        <v>45</v>
      </c>
      <c r="I145" s="240"/>
      <c r="J145" s="241">
        <f>ROUND(I145*H145,2)</f>
        <v>0</v>
      </c>
      <c r="K145" s="242"/>
      <c r="L145" s="45"/>
      <c r="M145" s="243" t="s">
        <v>1</v>
      </c>
      <c r="N145" s="244" t="s">
        <v>42</v>
      </c>
      <c r="O145" s="92"/>
      <c r="P145" s="245">
        <f>O145*H145</f>
        <v>0</v>
      </c>
      <c r="Q145" s="245">
        <v>0</v>
      </c>
      <c r="R145" s="245">
        <f>Q145*H145</f>
        <v>0</v>
      </c>
      <c r="S145" s="245">
        <v>0</v>
      </c>
      <c r="T145" s="246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7" t="s">
        <v>251</v>
      </c>
      <c r="AT145" s="247" t="s">
        <v>169</v>
      </c>
      <c r="AU145" s="247" t="s">
        <v>87</v>
      </c>
      <c r="AY145" s="18" t="s">
        <v>167</v>
      </c>
      <c r="BE145" s="248">
        <f>IF(N145="základní",J145,0)</f>
        <v>0</v>
      </c>
      <c r="BF145" s="248">
        <f>IF(N145="snížená",J145,0)</f>
        <v>0</v>
      </c>
      <c r="BG145" s="248">
        <f>IF(N145="zákl. přenesená",J145,0)</f>
        <v>0</v>
      </c>
      <c r="BH145" s="248">
        <f>IF(N145="sníž. přenesená",J145,0)</f>
        <v>0</v>
      </c>
      <c r="BI145" s="248">
        <f>IF(N145="nulová",J145,0)</f>
        <v>0</v>
      </c>
      <c r="BJ145" s="18" t="s">
        <v>85</v>
      </c>
      <c r="BK145" s="248">
        <f>ROUND(I145*H145,2)</f>
        <v>0</v>
      </c>
      <c r="BL145" s="18" t="s">
        <v>251</v>
      </c>
      <c r="BM145" s="247" t="s">
        <v>273</v>
      </c>
    </row>
    <row r="146" s="2" customFormat="1" ht="16.5" customHeight="1">
      <c r="A146" s="39"/>
      <c r="B146" s="40"/>
      <c r="C146" s="235" t="s">
        <v>226</v>
      </c>
      <c r="D146" s="235" t="s">
        <v>169</v>
      </c>
      <c r="E146" s="236" t="s">
        <v>1823</v>
      </c>
      <c r="F146" s="237" t="s">
        <v>1824</v>
      </c>
      <c r="G146" s="238" t="s">
        <v>1666</v>
      </c>
      <c r="H146" s="239">
        <v>12</v>
      </c>
      <c r="I146" s="240"/>
      <c r="J146" s="241">
        <f>ROUND(I146*H146,2)</f>
        <v>0</v>
      </c>
      <c r="K146" s="242"/>
      <c r="L146" s="45"/>
      <c r="M146" s="243" t="s">
        <v>1</v>
      </c>
      <c r="N146" s="244" t="s">
        <v>42</v>
      </c>
      <c r="O146" s="92"/>
      <c r="P146" s="245">
        <f>O146*H146</f>
        <v>0</v>
      </c>
      <c r="Q146" s="245">
        <v>0</v>
      </c>
      <c r="R146" s="245">
        <f>Q146*H146</f>
        <v>0</v>
      </c>
      <c r="S146" s="245">
        <v>0</v>
      </c>
      <c r="T146" s="246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7" t="s">
        <v>251</v>
      </c>
      <c r="AT146" s="247" t="s">
        <v>169</v>
      </c>
      <c r="AU146" s="247" t="s">
        <v>87</v>
      </c>
      <c r="AY146" s="18" t="s">
        <v>167</v>
      </c>
      <c r="BE146" s="248">
        <f>IF(N146="základní",J146,0)</f>
        <v>0</v>
      </c>
      <c r="BF146" s="248">
        <f>IF(N146="snížená",J146,0)</f>
        <v>0</v>
      </c>
      <c r="BG146" s="248">
        <f>IF(N146="zákl. přenesená",J146,0)</f>
        <v>0</v>
      </c>
      <c r="BH146" s="248">
        <f>IF(N146="sníž. přenesená",J146,0)</f>
        <v>0</v>
      </c>
      <c r="BI146" s="248">
        <f>IF(N146="nulová",J146,0)</f>
        <v>0</v>
      </c>
      <c r="BJ146" s="18" t="s">
        <v>85</v>
      </c>
      <c r="BK146" s="248">
        <f>ROUND(I146*H146,2)</f>
        <v>0</v>
      </c>
      <c r="BL146" s="18" t="s">
        <v>251</v>
      </c>
      <c r="BM146" s="247" t="s">
        <v>282</v>
      </c>
    </row>
    <row r="147" s="2" customFormat="1" ht="16.5" customHeight="1">
      <c r="A147" s="39"/>
      <c r="B147" s="40"/>
      <c r="C147" s="235" t="s">
        <v>8</v>
      </c>
      <c r="D147" s="235" t="s">
        <v>169</v>
      </c>
      <c r="E147" s="236" t="s">
        <v>1965</v>
      </c>
      <c r="F147" s="237" t="s">
        <v>1966</v>
      </c>
      <c r="G147" s="238" t="s">
        <v>1666</v>
      </c>
      <c r="H147" s="239">
        <v>12</v>
      </c>
      <c r="I147" s="240"/>
      <c r="J147" s="241">
        <f>ROUND(I147*H147,2)</f>
        <v>0</v>
      </c>
      <c r="K147" s="242"/>
      <c r="L147" s="45"/>
      <c r="M147" s="243" t="s">
        <v>1</v>
      </c>
      <c r="N147" s="244" t="s">
        <v>42</v>
      </c>
      <c r="O147" s="92"/>
      <c r="P147" s="245">
        <f>O147*H147</f>
        <v>0</v>
      </c>
      <c r="Q147" s="245">
        <v>0</v>
      </c>
      <c r="R147" s="245">
        <f>Q147*H147</f>
        <v>0</v>
      </c>
      <c r="S147" s="245">
        <v>0</v>
      </c>
      <c r="T147" s="246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7" t="s">
        <v>251</v>
      </c>
      <c r="AT147" s="247" t="s">
        <v>169</v>
      </c>
      <c r="AU147" s="247" t="s">
        <v>87</v>
      </c>
      <c r="AY147" s="18" t="s">
        <v>167</v>
      </c>
      <c r="BE147" s="248">
        <f>IF(N147="základní",J147,0)</f>
        <v>0</v>
      </c>
      <c r="BF147" s="248">
        <f>IF(N147="snížená",J147,0)</f>
        <v>0</v>
      </c>
      <c r="BG147" s="248">
        <f>IF(N147="zákl. přenesená",J147,0)</f>
        <v>0</v>
      </c>
      <c r="BH147" s="248">
        <f>IF(N147="sníž. přenesená",J147,0)</f>
        <v>0</v>
      </c>
      <c r="BI147" s="248">
        <f>IF(N147="nulová",J147,0)</f>
        <v>0</v>
      </c>
      <c r="BJ147" s="18" t="s">
        <v>85</v>
      </c>
      <c r="BK147" s="248">
        <f>ROUND(I147*H147,2)</f>
        <v>0</v>
      </c>
      <c r="BL147" s="18" t="s">
        <v>251</v>
      </c>
      <c r="BM147" s="247" t="s">
        <v>295</v>
      </c>
    </row>
    <row r="148" s="2" customFormat="1" ht="21.75" customHeight="1">
      <c r="A148" s="39"/>
      <c r="B148" s="40"/>
      <c r="C148" s="235" t="s">
        <v>235</v>
      </c>
      <c r="D148" s="235" t="s">
        <v>169</v>
      </c>
      <c r="E148" s="236" t="s">
        <v>1967</v>
      </c>
      <c r="F148" s="237" t="s">
        <v>1968</v>
      </c>
      <c r="G148" s="238" t="s">
        <v>238</v>
      </c>
      <c r="H148" s="239">
        <v>320</v>
      </c>
      <c r="I148" s="240"/>
      <c r="J148" s="241">
        <f>ROUND(I148*H148,2)</f>
        <v>0</v>
      </c>
      <c r="K148" s="242"/>
      <c r="L148" s="45"/>
      <c r="M148" s="243" t="s">
        <v>1</v>
      </c>
      <c r="N148" s="244" t="s">
        <v>42</v>
      </c>
      <c r="O148" s="92"/>
      <c r="P148" s="245">
        <f>O148*H148</f>
        <v>0</v>
      </c>
      <c r="Q148" s="245">
        <v>0</v>
      </c>
      <c r="R148" s="245">
        <f>Q148*H148</f>
        <v>0</v>
      </c>
      <c r="S148" s="245">
        <v>0</v>
      </c>
      <c r="T148" s="246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7" t="s">
        <v>251</v>
      </c>
      <c r="AT148" s="247" t="s">
        <v>169</v>
      </c>
      <c r="AU148" s="247" t="s">
        <v>87</v>
      </c>
      <c r="AY148" s="18" t="s">
        <v>167</v>
      </c>
      <c r="BE148" s="248">
        <f>IF(N148="základní",J148,0)</f>
        <v>0</v>
      </c>
      <c r="BF148" s="248">
        <f>IF(N148="snížená",J148,0)</f>
        <v>0</v>
      </c>
      <c r="BG148" s="248">
        <f>IF(N148="zákl. přenesená",J148,0)</f>
        <v>0</v>
      </c>
      <c r="BH148" s="248">
        <f>IF(N148="sníž. přenesená",J148,0)</f>
        <v>0</v>
      </c>
      <c r="BI148" s="248">
        <f>IF(N148="nulová",J148,0)</f>
        <v>0</v>
      </c>
      <c r="BJ148" s="18" t="s">
        <v>85</v>
      </c>
      <c r="BK148" s="248">
        <f>ROUND(I148*H148,2)</f>
        <v>0</v>
      </c>
      <c r="BL148" s="18" t="s">
        <v>251</v>
      </c>
      <c r="BM148" s="247" t="s">
        <v>311</v>
      </c>
    </row>
    <row r="149" s="2" customFormat="1" ht="16.5" customHeight="1">
      <c r="A149" s="39"/>
      <c r="B149" s="40"/>
      <c r="C149" s="235" t="s">
        <v>241</v>
      </c>
      <c r="D149" s="235" t="s">
        <v>169</v>
      </c>
      <c r="E149" s="236" t="s">
        <v>1969</v>
      </c>
      <c r="F149" s="237" t="s">
        <v>1970</v>
      </c>
      <c r="G149" s="238" t="s">
        <v>1666</v>
      </c>
      <c r="H149" s="239">
        <v>24</v>
      </c>
      <c r="I149" s="240"/>
      <c r="J149" s="241">
        <f>ROUND(I149*H149,2)</f>
        <v>0</v>
      </c>
      <c r="K149" s="242"/>
      <c r="L149" s="45"/>
      <c r="M149" s="243" t="s">
        <v>1</v>
      </c>
      <c r="N149" s="244" t="s">
        <v>42</v>
      </c>
      <c r="O149" s="92"/>
      <c r="P149" s="245">
        <f>O149*H149</f>
        <v>0</v>
      </c>
      <c r="Q149" s="245">
        <v>0</v>
      </c>
      <c r="R149" s="245">
        <f>Q149*H149</f>
        <v>0</v>
      </c>
      <c r="S149" s="245">
        <v>0</v>
      </c>
      <c r="T149" s="246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7" t="s">
        <v>251</v>
      </c>
      <c r="AT149" s="247" t="s">
        <v>169</v>
      </c>
      <c r="AU149" s="247" t="s">
        <v>87</v>
      </c>
      <c r="AY149" s="18" t="s">
        <v>167</v>
      </c>
      <c r="BE149" s="248">
        <f>IF(N149="základní",J149,0)</f>
        <v>0</v>
      </c>
      <c r="BF149" s="248">
        <f>IF(N149="snížená",J149,0)</f>
        <v>0</v>
      </c>
      <c r="BG149" s="248">
        <f>IF(N149="zákl. přenesená",J149,0)</f>
        <v>0</v>
      </c>
      <c r="BH149" s="248">
        <f>IF(N149="sníž. přenesená",J149,0)</f>
        <v>0</v>
      </c>
      <c r="BI149" s="248">
        <f>IF(N149="nulová",J149,0)</f>
        <v>0</v>
      </c>
      <c r="BJ149" s="18" t="s">
        <v>85</v>
      </c>
      <c r="BK149" s="248">
        <f>ROUND(I149*H149,2)</f>
        <v>0</v>
      </c>
      <c r="BL149" s="18" t="s">
        <v>251</v>
      </c>
      <c r="BM149" s="247" t="s">
        <v>326</v>
      </c>
    </row>
    <row r="150" s="2" customFormat="1" ht="16.5" customHeight="1">
      <c r="A150" s="39"/>
      <c r="B150" s="40"/>
      <c r="C150" s="235" t="s">
        <v>246</v>
      </c>
      <c r="D150" s="235" t="s">
        <v>169</v>
      </c>
      <c r="E150" s="236" t="s">
        <v>1823</v>
      </c>
      <c r="F150" s="237" t="s">
        <v>1824</v>
      </c>
      <c r="G150" s="238" t="s">
        <v>1666</v>
      </c>
      <c r="H150" s="239">
        <v>30</v>
      </c>
      <c r="I150" s="240"/>
      <c r="J150" s="241">
        <f>ROUND(I150*H150,2)</f>
        <v>0</v>
      </c>
      <c r="K150" s="242"/>
      <c r="L150" s="45"/>
      <c r="M150" s="243" t="s">
        <v>1</v>
      </c>
      <c r="N150" s="244" t="s">
        <v>42</v>
      </c>
      <c r="O150" s="92"/>
      <c r="P150" s="245">
        <f>O150*H150</f>
        <v>0</v>
      </c>
      <c r="Q150" s="245">
        <v>0</v>
      </c>
      <c r="R150" s="245">
        <f>Q150*H150</f>
        <v>0</v>
      </c>
      <c r="S150" s="245">
        <v>0</v>
      </c>
      <c r="T150" s="246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7" t="s">
        <v>251</v>
      </c>
      <c r="AT150" s="247" t="s">
        <v>169</v>
      </c>
      <c r="AU150" s="247" t="s">
        <v>87</v>
      </c>
      <c r="AY150" s="18" t="s">
        <v>167</v>
      </c>
      <c r="BE150" s="248">
        <f>IF(N150="základní",J150,0)</f>
        <v>0</v>
      </c>
      <c r="BF150" s="248">
        <f>IF(N150="snížená",J150,0)</f>
        <v>0</v>
      </c>
      <c r="BG150" s="248">
        <f>IF(N150="zákl. přenesená",J150,0)</f>
        <v>0</v>
      </c>
      <c r="BH150" s="248">
        <f>IF(N150="sníž. přenesená",J150,0)</f>
        <v>0</v>
      </c>
      <c r="BI150" s="248">
        <f>IF(N150="nulová",J150,0)</f>
        <v>0</v>
      </c>
      <c r="BJ150" s="18" t="s">
        <v>85</v>
      </c>
      <c r="BK150" s="248">
        <f>ROUND(I150*H150,2)</f>
        <v>0</v>
      </c>
      <c r="BL150" s="18" t="s">
        <v>251</v>
      </c>
      <c r="BM150" s="247" t="s">
        <v>337</v>
      </c>
    </row>
    <row r="151" s="12" customFormat="1" ht="22.8" customHeight="1">
      <c r="A151" s="12"/>
      <c r="B151" s="219"/>
      <c r="C151" s="220"/>
      <c r="D151" s="221" t="s">
        <v>76</v>
      </c>
      <c r="E151" s="233" t="s">
        <v>957</v>
      </c>
      <c r="F151" s="233" t="s">
        <v>113</v>
      </c>
      <c r="G151" s="220"/>
      <c r="H151" s="220"/>
      <c r="I151" s="223"/>
      <c r="J151" s="234">
        <f>BK151</f>
        <v>0</v>
      </c>
      <c r="K151" s="220"/>
      <c r="L151" s="225"/>
      <c r="M151" s="226"/>
      <c r="N151" s="227"/>
      <c r="O151" s="227"/>
      <c r="P151" s="228">
        <f>SUM(P152:P153)</f>
        <v>0</v>
      </c>
      <c r="Q151" s="227"/>
      <c r="R151" s="228">
        <f>SUM(R152:R153)</f>
        <v>0</v>
      </c>
      <c r="S151" s="227"/>
      <c r="T151" s="229">
        <f>SUM(T152:T153)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30" t="s">
        <v>85</v>
      </c>
      <c r="AT151" s="231" t="s">
        <v>76</v>
      </c>
      <c r="AU151" s="231" t="s">
        <v>85</v>
      </c>
      <c r="AY151" s="230" t="s">
        <v>167</v>
      </c>
      <c r="BK151" s="232">
        <f>SUM(BK152:BK153)</f>
        <v>0</v>
      </c>
    </row>
    <row r="152" s="2" customFormat="1" ht="21.75" customHeight="1">
      <c r="A152" s="39"/>
      <c r="B152" s="40"/>
      <c r="C152" s="235" t="s">
        <v>251</v>
      </c>
      <c r="D152" s="235" t="s">
        <v>169</v>
      </c>
      <c r="E152" s="236" t="s">
        <v>1915</v>
      </c>
      <c r="F152" s="237" t="s">
        <v>1916</v>
      </c>
      <c r="G152" s="238" t="s">
        <v>238</v>
      </c>
      <c r="H152" s="239">
        <v>45</v>
      </c>
      <c r="I152" s="240"/>
      <c r="J152" s="241">
        <f>ROUND(I152*H152,2)</f>
        <v>0</v>
      </c>
      <c r="K152" s="242"/>
      <c r="L152" s="45"/>
      <c r="M152" s="243" t="s">
        <v>1</v>
      </c>
      <c r="N152" s="244" t="s">
        <v>42</v>
      </c>
      <c r="O152" s="92"/>
      <c r="P152" s="245">
        <f>O152*H152</f>
        <v>0</v>
      </c>
      <c r="Q152" s="245">
        <v>0</v>
      </c>
      <c r="R152" s="245">
        <f>Q152*H152</f>
        <v>0</v>
      </c>
      <c r="S152" s="245">
        <v>0</v>
      </c>
      <c r="T152" s="246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7" t="s">
        <v>251</v>
      </c>
      <c r="AT152" s="247" t="s">
        <v>169</v>
      </c>
      <c r="AU152" s="247" t="s">
        <v>87</v>
      </c>
      <c r="AY152" s="18" t="s">
        <v>167</v>
      </c>
      <c r="BE152" s="248">
        <f>IF(N152="základní",J152,0)</f>
        <v>0</v>
      </c>
      <c r="BF152" s="248">
        <f>IF(N152="snížená",J152,0)</f>
        <v>0</v>
      </c>
      <c r="BG152" s="248">
        <f>IF(N152="zákl. přenesená",J152,0)</f>
        <v>0</v>
      </c>
      <c r="BH152" s="248">
        <f>IF(N152="sníž. přenesená",J152,0)</f>
        <v>0</v>
      </c>
      <c r="BI152" s="248">
        <f>IF(N152="nulová",J152,0)</f>
        <v>0</v>
      </c>
      <c r="BJ152" s="18" t="s">
        <v>85</v>
      </c>
      <c r="BK152" s="248">
        <f>ROUND(I152*H152,2)</f>
        <v>0</v>
      </c>
      <c r="BL152" s="18" t="s">
        <v>251</v>
      </c>
      <c r="BM152" s="247" t="s">
        <v>346</v>
      </c>
    </row>
    <row r="153" s="2" customFormat="1" ht="21.75" customHeight="1">
      <c r="A153" s="39"/>
      <c r="B153" s="40"/>
      <c r="C153" s="235" t="s">
        <v>259</v>
      </c>
      <c r="D153" s="235" t="s">
        <v>169</v>
      </c>
      <c r="E153" s="236" t="s">
        <v>1920</v>
      </c>
      <c r="F153" s="237" t="s">
        <v>1921</v>
      </c>
      <c r="G153" s="238" t="s">
        <v>238</v>
      </c>
      <c r="H153" s="239">
        <v>16</v>
      </c>
      <c r="I153" s="240"/>
      <c r="J153" s="241">
        <f>ROUND(I153*H153,2)</f>
        <v>0</v>
      </c>
      <c r="K153" s="242"/>
      <c r="L153" s="45"/>
      <c r="M153" s="243" t="s">
        <v>1</v>
      </c>
      <c r="N153" s="244" t="s">
        <v>42</v>
      </c>
      <c r="O153" s="92"/>
      <c r="P153" s="245">
        <f>O153*H153</f>
        <v>0</v>
      </c>
      <c r="Q153" s="245">
        <v>0</v>
      </c>
      <c r="R153" s="245">
        <f>Q153*H153</f>
        <v>0</v>
      </c>
      <c r="S153" s="245">
        <v>0</v>
      </c>
      <c r="T153" s="246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7" t="s">
        <v>251</v>
      </c>
      <c r="AT153" s="247" t="s">
        <v>169</v>
      </c>
      <c r="AU153" s="247" t="s">
        <v>87</v>
      </c>
      <c r="AY153" s="18" t="s">
        <v>167</v>
      </c>
      <c r="BE153" s="248">
        <f>IF(N153="základní",J153,0)</f>
        <v>0</v>
      </c>
      <c r="BF153" s="248">
        <f>IF(N153="snížená",J153,0)</f>
        <v>0</v>
      </c>
      <c r="BG153" s="248">
        <f>IF(N153="zákl. přenesená",J153,0)</f>
        <v>0</v>
      </c>
      <c r="BH153" s="248">
        <f>IF(N153="sníž. přenesená",J153,0)</f>
        <v>0</v>
      </c>
      <c r="BI153" s="248">
        <f>IF(N153="nulová",J153,0)</f>
        <v>0</v>
      </c>
      <c r="BJ153" s="18" t="s">
        <v>85</v>
      </c>
      <c r="BK153" s="248">
        <f>ROUND(I153*H153,2)</f>
        <v>0</v>
      </c>
      <c r="BL153" s="18" t="s">
        <v>251</v>
      </c>
      <c r="BM153" s="247" t="s">
        <v>354</v>
      </c>
    </row>
    <row r="154" s="12" customFormat="1" ht="25.92" customHeight="1">
      <c r="A154" s="12"/>
      <c r="B154" s="219"/>
      <c r="C154" s="220"/>
      <c r="D154" s="221" t="s">
        <v>76</v>
      </c>
      <c r="E154" s="222" t="s">
        <v>144</v>
      </c>
      <c r="F154" s="222" t="s">
        <v>107</v>
      </c>
      <c r="G154" s="220"/>
      <c r="H154" s="220"/>
      <c r="I154" s="223"/>
      <c r="J154" s="224">
        <f>BK154</f>
        <v>0</v>
      </c>
      <c r="K154" s="220"/>
      <c r="L154" s="225"/>
      <c r="M154" s="226"/>
      <c r="N154" s="227"/>
      <c r="O154" s="227"/>
      <c r="P154" s="228">
        <f>P155</f>
        <v>0</v>
      </c>
      <c r="Q154" s="227"/>
      <c r="R154" s="228">
        <f>R155</f>
        <v>0</v>
      </c>
      <c r="S154" s="227"/>
      <c r="T154" s="229">
        <f>T155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30" t="s">
        <v>195</v>
      </c>
      <c r="AT154" s="231" t="s">
        <v>76</v>
      </c>
      <c r="AU154" s="231" t="s">
        <v>77</v>
      </c>
      <c r="AY154" s="230" t="s">
        <v>167</v>
      </c>
      <c r="BK154" s="232">
        <f>BK155</f>
        <v>0</v>
      </c>
    </row>
    <row r="155" s="12" customFormat="1" ht="22.8" customHeight="1">
      <c r="A155" s="12"/>
      <c r="B155" s="219"/>
      <c r="C155" s="220"/>
      <c r="D155" s="221" t="s">
        <v>76</v>
      </c>
      <c r="E155" s="233" t="s">
        <v>947</v>
      </c>
      <c r="F155" s="233" t="s">
        <v>107</v>
      </c>
      <c r="G155" s="220"/>
      <c r="H155" s="220"/>
      <c r="I155" s="223"/>
      <c r="J155" s="234">
        <f>BK155</f>
        <v>0</v>
      </c>
      <c r="K155" s="220"/>
      <c r="L155" s="225"/>
      <c r="M155" s="226"/>
      <c r="N155" s="227"/>
      <c r="O155" s="227"/>
      <c r="P155" s="228">
        <f>SUM(P156:P159)</f>
        <v>0</v>
      </c>
      <c r="Q155" s="227"/>
      <c r="R155" s="228">
        <f>SUM(R156:R159)</f>
        <v>0</v>
      </c>
      <c r="S155" s="227"/>
      <c r="T155" s="229">
        <f>SUM(T156:T159)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30" t="s">
        <v>85</v>
      </c>
      <c r="AT155" s="231" t="s">
        <v>76</v>
      </c>
      <c r="AU155" s="231" t="s">
        <v>85</v>
      </c>
      <c r="AY155" s="230" t="s">
        <v>167</v>
      </c>
      <c r="BK155" s="232">
        <f>SUM(BK156:BK159)</f>
        <v>0</v>
      </c>
    </row>
    <row r="156" s="2" customFormat="1" ht="16.5" customHeight="1">
      <c r="A156" s="39"/>
      <c r="B156" s="40"/>
      <c r="C156" s="235" t="s">
        <v>264</v>
      </c>
      <c r="D156" s="235" t="s">
        <v>169</v>
      </c>
      <c r="E156" s="236" t="s">
        <v>1933</v>
      </c>
      <c r="F156" s="237" t="s">
        <v>1934</v>
      </c>
      <c r="G156" s="238" t="s">
        <v>249</v>
      </c>
      <c r="H156" s="239">
        <v>1</v>
      </c>
      <c r="I156" s="240"/>
      <c r="J156" s="241">
        <f>ROUND(I156*H156,2)</f>
        <v>0</v>
      </c>
      <c r="K156" s="242"/>
      <c r="L156" s="45"/>
      <c r="M156" s="243" t="s">
        <v>1</v>
      </c>
      <c r="N156" s="244" t="s">
        <v>42</v>
      </c>
      <c r="O156" s="92"/>
      <c r="P156" s="245">
        <f>O156*H156</f>
        <v>0</v>
      </c>
      <c r="Q156" s="245">
        <v>0</v>
      </c>
      <c r="R156" s="245">
        <f>Q156*H156</f>
        <v>0</v>
      </c>
      <c r="S156" s="245">
        <v>0</v>
      </c>
      <c r="T156" s="246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7" t="s">
        <v>1935</v>
      </c>
      <c r="AT156" s="247" t="s">
        <v>169</v>
      </c>
      <c r="AU156" s="247" t="s">
        <v>87</v>
      </c>
      <c r="AY156" s="18" t="s">
        <v>167</v>
      </c>
      <c r="BE156" s="248">
        <f>IF(N156="základní",J156,0)</f>
        <v>0</v>
      </c>
      <c r="BF156" s="248">
        <f>IF(N156="snížená",J156,0)</f>
        <v>0</v>
      </c>
      <c r="BG156" s="248">
        <f>IF(N156="zákl. přenesená",J156,0)</f>
        <v>0</v>
      </c>
      <c r="BH156" s="248">
        <f>IF(N156="sníž. přenesená",J156,0)</f>
        <v>0</v>
      </c>
      <c r="BI156" s="248">
        <f>IF(N156="nulová",J156,0)</f>
        <v>0</v>
      </c>
      <c r="BJ156" s="18" t="s">
        <v>85</v>
      </c>
      <c r="BK156" s="248">
        <f>ROUND(I156*H156,2)</f>
        <v>0</v>
      </c>
      <c r="BL156" s="18" t="s">
        <v>1935</v>
      </c>
      <c r="BM156" s="247" t="s">
        <v>363</v>
      </c>
    </row>
    <row r="157" s="2" customFormat="1" ht="16.5" customHeight="1">
      <c r="A157" s="39"/>
      <c r="B157" s="40"/>
      <c r="C157" s="235" t="s">
        <v>268</v>
      </c>
      <c r="D157" s="235" t="s">
        <v>169</v>
      </c>
      <c r="E157" s="236" t="s">
        <v>1937</v>
      </c>
      <c r="F157" s="237" t="s">
        <v>1938</v>
      </c>
      <c r="G157" s="238" t="s">
        <v>249</v>
      </c>
      <c r="H157" s="239">
        <v>1</v>
      </c>
      <c r="I157" s="240"/>
      <c r="J157" s="241">
        <f>ROUND(I157*H157,2)</f>
        <v>0</v>
      </c>
      <c r="K157" s="242"/>
      <c r="L157" s="45"/>
      <c r="M157" s="243" t="s">
        <v>1</v>
      </c>
      <c r="N157" s="244" t="s">
        <v>42</v>
      </c>
      <c r="O157" s="92"/>
      <c r="P157" s="245">
        <f>O157*H157</f>
        <v>0</v>
      </c>
      <c r="Q157" s="245">
        <v>0</v>
      </c>
      <c r="R157" s="245">
        <f>Q157*H157</f>
        <v>0</v>
      </c>
      <c r="S157" s="245">
        <v>0</v>
      </c>
      <c r="T157" s="246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7" t="s">
        <v>1935</v>
      </c>
      <c r="AT157" s="247" t="s">
        <v>169</v>
      </c>
      <c r="AU157" s="247" t="s">
        <v>87</v>
      </c>
      <c r="AY157" s="18" t="s">
        <v>167</v>
      </c>
      <c r="BE157" s="248">
        <f>IF(N157="základní",J157,0)</f>
        <v>0</v>
      </c>
      <c r="BF157" s="248">
        <f>IF(N157="snížená",J157,0)</f>
        <v>0</v>
      </c>
      <c r="BG157" s="248">
        <f>IF(N157="zákl. přenesená",J157,0)</f>
        <v>0</v>
      </c>
      <c r="BH157" s="248">
        <f>IF(N157="sníž. přenesená",J157,0)</f>
        <v>0</v>
      </c>
      <c r="BI157" s="248">
        <f>IF(N157="nulová",J157,0)</f>
        <v>0</v>
      </c>
      <c r="BJ157" s="18" t="s">
        <v>85</v>
      </c>
      <c r="BK157" s="248">
        <f>ROUND(I157*H157,2)</f>
        <v>0</v>
      </c>
      <c r="BL157" s="18" t="s">
        <v>1935</v>
      </c>
      <c r="BM157" s="247" t="s">
        <v>371</v>
      </c>
    </row>
    <row r="158" s="2" customFormat="1" ht="16.5" customHeight="1">
      <c r="A158" s="39"/>
      <c r="B158" s="40"/>
      <c r="C158" s="235" t="s">
        <v>273</v>
      </c>
      <c r="D158" s="235" t="s">
        <v>169</v>
      </c>
      <c r="E158" s="236" t="s">
        <v>1940</v>
      </c>
      <c r="F158" s="237" t="s">
        <v>1941</v>
      </c>
      <c r="G158" s="238" t="s">
        <v>249</v>
      </c>
      <c r="H158" s="239">
        <v>1</v>
      </c>
      <c r="I158" s="240"/>
      <c r="J158" s="241">
        <f>ROUND(I158*H158,2)</f>
        <v>0</v>
      </c>
      <c r="K158" s="242"/>
      <c r="L158" s="45"/>
      <c r="M158" s="243" t="s">
        <v>1</v>
      </c>
      <c r="N158" s="244" t="s">
        <v>42</v>
      </c>
      <c r="O158" s="92"/>
      <c r="P158" s="245">
        <f>O158*H158</f>
        <v>0</v>
      </c>
      <c r="Q158" s="245">
        <v>0</v>
      </c>
      <c r="R158" s="245">
        <f>Q158*H158</f>
        <v>0</v>
      </c>
      <c r="S158" s="245">
        <v>0</v>
      </c>
      <c r="T158" s="246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7" t="s">
        <v>1935</v>
      </c>
      <c r="AT158" s="247" t="s">
        <v>169</v>
      </c>
      <c r="AU158" s="247" t="s">
        <v>87</v>
      </c>
      <c r="AY158" s="18" t="s">
        <v>167</v>
      </c>
      <c r="BE158" s="248">
        <f>IF(N158="základní",J158,0)</f>
        <v>0</v>
      </c>
      <c r="BF158" s="248">
        <f>IF(N158="snížená",J158,0)</f>
        <v>0</v>
      </c>
      <c r="BG158" s="248">
        <f>IF(N158="zákl. přenesená",J158,0)</f>
        <v>0</v>
      </c>
      <c r="BH158" s="248">
        <f>IF(N158="sníž. přenesená",J158,0)</f>
        <v>0</v>
      </c>
      <c r="BI158" s="248">
        <f>IF(N158="nulová",J158,0)</f>
        <v>0</v>
      </c>
      <c r="BJ158" s="18" t="s">
        <v>85</v>
      </c>
      <c r="BK158" s="248">
        <f>ROUND(I158*H158,2)</f>
        <v>0</v>
      </c>
      <c r="BL158" s="18" t="s">
        <v>1935</v>
      </c>
      <c r="BM158" s="247" t="s">
        <v>380</v>
      </c>
    </row>
    <row r="159" s="2" customFormat="1" ht="16.5" customHeight="1">
      <c r="A159" s="39"/>
      <c r="B159" s="40"/>
      <c r="C159" s="235" t="s">
        <v>7</v>
      </c>
      <c r="D159" s="235" t="s">
        <v>169</v>
      </c>
      <c r="E159" s="236" t="s">
        <v>1943</v>
      </c>
      <c r="F159" s="237" t="s">
        <v>1944</v>
      </c>
      <c r="G159" s="238" t="s">
        <v>818</v>
      </c>
      <c r="H159" s="307"/>
      <c r="I159" s="240"/>
      <c r="J159" s="241">
        <f>ROUND(I159*H159,2)</f>
        <v>0</v>
      </c>
      <c r="K159" s="242"/>
      <c r="L159" s="45"/>
      <c r="M159" s="308" t="s">
        <v>1</v>
      </c>
      <c r="N159" s="309" t="s">
        <v>42</v>
      </c>
      <c r="O159" s="310"/>
      <c r="P159" s="311">
        <f>O159*H159</f>
        <v>0</v>
      </c>
      <c r="Q159" s="311">
        <v>0</v>
      </c>
      <c r="R159" s="311">
        <f>Q159*H159</f>
        <v>0</v>
      </c>
      <c r="S159" s="311">
        <v>0</v>
      </c>
      <c r="T159" s="312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7" t="s">
        <v>1935</v>
      </c>
      <c r="AT159" s="247" t="s">
        <v>169</v>
      </c>
      <c r="AU159" s="247" t="s">
        <v>87</v>
      </c>
      <c r="AY159" s="18" t="s">
        <v>167</v>
      </c>
      <c r="BE159" s="248">
        <f>IF(N159="základní",J159,0)</f>
        <v>0</v>
      </c>
      <c r="BF159" s="248">
        <f>IF(N159="snížená",J159,0)</f>
        <v>0</v>
      </c>
      <c r="BG159" s="248">
        <f>IF(N159="zákl. přenesená",J159,0)</f>
        <v>0</v>
      </c>
      <c r="BH159" s="248">
        <f>IF(N159="sníž. přenesená",J159,0)</f>
        <v>0</v>
      </c>
      <c r="BI159" s="248">
        <f>IF(N159="nulová",J159,0)</f>
        <v>0</v>
      </c>
      <c r="BJ159" s="18" t="s">
        <v>85</v>
      </c>
      <c r="BK159" s="248">
        <f>ROUND(I159*H159,2)</f>
        <v>0</v>
      </c>
      <c r="BL159" s="18" t="s">
        <v>1935</v>
      </c>
      <c r="BM159" s="247" t="s">
        <v>394</v>
      </c>
    </row>
    <row r="160" s="2" customFormat="1" ht="6.96" customHeight="1">
      <c r="A160" s="39"/>
      <c r="B160" s="67"/>
      <c r="C160" s="68"/>
      <c r="D160" s="68"/>
      <c r="E160" s="68"/>
      <c r="F160" s="68"/>
      <c r="G160" s="68"/>
      <c r="H160" s="68"/>
      <c r="I160" s="68"/>
      <c r="J160" s="68"/>
      <c r="K160" s="68"/>
      <c r="L160" s="45"/>
      <c r="M160" s="39"/>
      <c r="O160" s="39"/>
      <c r="P160" s="39"/>
      <c r="Q160" s="39"/>
      <c r="R160" s="39"/>
      <c r="S160" s="39"/>
      <c r="T160" s="39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</row>
  </sheetData>
  <sheetProtection sheet="1" autoFilter="0" formatColumns="0" formatRows="0" objects="1" scenarios="1" spinCount="100000" saltValue="6C3vsZuuOvxBtOAJAyN63pSgg18eJ+fP42A1cqop9TtuZKBMze5mn1c3pQt6VjxoR1Runs/bT35ILaohNR0xTA==" hashValue="tOpv6J4ISPabewkO0AuagZPaSY7M/JPDLs9ORkKs49ljwYQIX6f1zsTxemOsBBK5UEagJjB9TS/oLktHhRmJWQ==" algorithmName="SHA-512" password="CC35"/>
  <autoFilter ref="C131:K159"/>
  <mergeCells count="14">
    <mergeCell ref="E7:H7"/>
    <mergeCell ref="E9:H9"/>
    <mergeCell ref="E18:H18"/>
    <mergeCell ref="E27:H27"/>
    <mergeCell ref="E85:H85"/>
    <mergeCell ref="E87:H87"/>
    <mergeCell ref="D106:F106"/>
    <mergeCell ref="D107:F107"/>
    <mergeCell ref="D108:F108"/>
    <mergeCell ref="D109:F109"/>
    <mergeCell ref="D110:F110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s="1" customFormat="1" ht="24.96" customHeight="1">
      <c r="B4" s="21"/>
      <c r="D4" s="139" t="s">
        <v>109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Nástavba budovy MŠ a SPC Demlova 28, Jihlava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1971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2. 5. 2024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28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28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144" t="s">
        <v>112</v>
      </c>
      <c r="E30" s="39"/>
      <c r="F30" s="39"/>
      <c r="G30" s="39"/>
      <c r="H30" s="39"/>
      <c r="I30" s="39"/>
      <c r="J30" s="151">
        <f>J96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52" t="s">
        <v>113</v>
      </c>
      <c r="E31" s="39"/>
      <c r="F31" s="39"/>
      <c r="G31" s="39"/>
      <c r="H31" s="39"/>
      <c r="I31" s="39"/>
      <c r="J31" s="151">
        <f>J105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37</v>
      </c>
      <c r="E32" s="39"/>
      <c r="F32" s="39"/>
      <c r="G32" s="39"/>
      <c r="H32" s="39"/>
      <c r="I32" s="39"/>
      <c r="J32" s="154">
        <f>ROUND(J30 + J31,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0"/>
      <c r="E33" s="150"/>
      <c r="F33" s="150"/>
      <c r="G33" s="150"/>
      <c r="H33" s="150"/>
      <c r="I33" s="150"/>
      <c r="J33" s="150"/>
      <c r="K33" s="15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39</v>
      </c>
      <c r="G34" s="39"/>
      <c r="H34" s="39"/>
      <c r="I34" s="155" t="s">
        <v>38</v>
      </c>
      <c r="J34" s="155" t="s">
        <v>40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41</v>
      </c>
      <c r="E35" s="141" t="s">
        <v>42</v>
      </c>
      <c r="F35" s="157">
        <f>ROUND((SUM(BE105:BE112) + SUM(BE132:BE147)),  2)</f>
        <v>0</v>
      </c>
      <c r="G35" s="39"/>
      <c r="H35" s="39"/>
      <c r="I35" s="158">
        <v>0.20999999999999999</v>
      </c>
      <c r="J35" s="157">
        <f>ROUND(((SUM(BE105:BE112) + SUM(BE132:BE147))*I35),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1" t="s">
        <v>43</v>
      </c>
      <c r="F36" s="157">
        <f>ROUND((SUM(BF105:BF112) + SUM(BF132:BF147)),  2)</f>
        <v>0</v>
      </c>
      <c r="G36" s="39"/>
      <c r="H36" s="39"/>
      <c r="I36" s="158">
        <v>0.12</v>
      </c>
      <c r="J36" s="157">
        <f>ROUND(((SUM(BF105:BF112) + SUM(BF132:BF147))*I36),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44</v>
      </c>
      <c r="F37" s="157">
        <f>ROUND((SUM(BG105:BG112) + SUM(BG132:BG147)),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1" t="s">
        <v>45</v>
      </c>
      <c r="F38" s="157">
        <f>ROUND((SUM(BH105:BH112) + SUM(BH132:BH147)),  2)</f>
        <v>0</v>
      </c>
      <c r="G38" s="39"/>
      <c r="H38" s="39"/>
      <c r="I38" s="158">
        <v>0.12</v>
      </c>
      <c r="J38" s="157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1" t="s">
        <v>46</v>
      </c>
      <c r="F39" s="157">
        <f>ROUND((SUM(BI105:BI112) + SUM(BI132:BI147)),  2)</f>
        <v>0</v>
      </c>
      <c r="G39" s="39"/>
      <c r="H39" s="39"/>
      <c r="I39" s="158">
        <v>0</v>
      </c>
      <c r="J39" s="157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47</v>
      </c>
      <c r="E41" s="161"/>
      <c r="F41" s="161"/>
      <c r="G41" s="162" t="s">
        <v>48</v>
      </c>
      <c r="H41" s="163" t="s">
        <v>49</v>
      </c>
      <c r="I41" s="161"/>
      <c r="J41" s="164">
        <f>SUM(J32:J39)</f>
        <v>0</v>
      </c>
      <c r="K41" s="165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6" t="s">
        <v>50</v>
      </c>
      <c r="E50" s="167"/>
      <c r="F50" s="167"/>
      <c r="G50" s="166" t="s">
        <v>51</v>
      </c>
      <c r="H50" s="167"/>
      <c r="I50" s="167"/>
      <c r="J50" s="167"/>
      <c r="K50" s="167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8" t="s">
        <v>52</v>
      </c>
      <c r="E61" s="169"/>
      <c r="F61" s="170" t="s">
        <v>53</v>
      </c>
      <c r="G61" s="168" t="s">
        <v>52</v>
      </c>
      <c r="H61" s="169"/>
      <c r="I61" s="169"/>
      <c r="J61" s="171" t="s">
        <v>53</v>
      </c>
      <c r="K61" s="169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6" t="s">
        <v>54</v>
      </c>
      <c r="E65" s="172"/>
      <c r="F65" s="172"/>
      <c r="G65" s="166" t="s">
        <v>55</v>
      </c>
      <c r="H65" s="172"/>
      <c r="I65" s="172"/>
      <c r="J65" s="172"/>
      <c r="K65" s="17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8" t="s">
        <v>52</v>
      </c>
      <c r="E76" s="169"/>
      <c r="F76" s="170" t="s">
        <v>53</v>
      </c>
      <c r="G76" s="168" t="s">
        <v>52</v>
      </c>
      <c r="H76" s="169"/>
      <c r="I76" s="169"/>
      <c r="J76" s="171" t="s">
        <v>53</v>
      </c>
      <c r="K76" s="169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7" t="str">
        <f>E7</f>
        <v>Nástavba budovy MŠ a SPC Demlova 28, Jihlava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07 - Vedlejší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k. ú. Jihlava</v>
      </c>
      <c r="G89" s="41"/>
      <c r="H89" s="41"/>
      <c r="I89" s="33" t="s">
        <v>22</v>
      </c>
      <c r="J89" s="80" t="str">
        <f>IF(J12="","",J12)</f>
        <v>2. 5. 2024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Statutární město Jihlava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8" t="s">
        <v>115</v>
      </c>
      <c r="D94" s="179"/>
      <c r="E94" s="179"/>
      <c r="F94" s="179"/>
      <c r="G94" s="179"/>
      <c r="H94" s="179"/>
      <c r="I94" s="179"/>
      <c r="J94" s="180" t="s">
        <v>116</v>
      </c>
      <c r="K94" s="179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1" t="s">
        <v>117</v>
      </c>
      <c r="D96" s="41"/>
      <c r="E96" s="41"/>
      <c r="F96" s="41"/>
      <c r="G96" s="41"/>
      <c r="H96" s="41"/>
      <c r="I96" s="41"/>
      <c r="J96" s="111">
        <f>J132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118</v>
      </c>
    </row>
    <row r="97" s="9" customFormat="1" ht="24.96" customHeight="1">
      <c r="A97" s="9"/>
      <c r="B97" s="182"/>
      <c r="C97" s="183"/>
      <c r="D97" s="184" t="s">
        <v>1660</v>
      </c>
      <c r="E97" s="185"/>
      <c r="F97" s="185"/>
      <c r="G97" s="185"/>
      <c r="H97" s="185"/>
      <c r="I97" s="185"/>
      <c r="J97" s="186">
        <f>J133</f>
        <v>0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8"/>
      <c r="C98" s="189"/>
      <c r="D98" s="190" t="s">
        <v>1972</v>
      </c>
      <c r="E98" s="191"/>
      <c r="F98" s="191"/>
      <c r="G98" s="191"/>
      <c r="H98" s="191"/>
      <c r="I98" s="191"/>
      <c r="J98" s="192">
        <f>J134</f>
        <v>0</v>
      </c>
      <c r="K98" s="189"/>
      <c r="L98" s="19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8"/>
      <c r="C99" s="189"/>
      <c r="D99" s="190" t="s">
        <v>1973</v>
      </c>
      <c r="E99" s="191"/>
      <c r="F99" s="191"/>
      <c r="G99" s="191"/>
      <c r="H99" s="191"/>
      <c r="I99" s="191"/>
      <c r="J99" s="192">
        <f>J139</f>
        <v>0</v>
      </c>
      <c r="K99" s="189"/>
      <c r="L99" s="19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8"/>
      <c r="C100" s="189"/>
      <c r="D100" s="190" t="s">
        <v>1974</v>
      </c>
      <c r="E100" s="191"/>
      <c r="F100" s="191"/>
      <c r="G100" s="191"/>
      <c r="H100" s="191"/>
      <c r="I100" s="191"/>
      <c r="J100" s="192">
        <f>J141</f>
        <v>0</v>
      </c>
      <c r="K100" s="189"/>
      <c r="L100" s="19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8"/>
      <c r="C101" s="189"/>
      <c r="D101" s="190" t="s">
        <v>1975</v>
      </c>
      <c r="E101" s="191"/>
      <c r="F101" s="191"/>
      <c r="G101" s="191"/>
      <c r="H101" s="191"/>
      <c r="I101" s="191"/>
      <c r="J101" s="192">
        <f>J143</f>
        <v>0</v>
      </c>
      <c r="K101" s="189"/>
      <c r="L101" s="19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8"/>
      <c r="C102" s="189"/>
      <c r="D102" s="190" t="s">
        <v>1976</v>
      </c>
      <c r="E102" s="191"/>
      <c r="F102" s="191"/>
      <c r="G102" s="191"/>
      <c r="H102" s="191"/>
      <c r="I102" s="191"/>
      <c r="J102" s="192">
        <f>J145</f>
        <v>0</v>
      </c>
      <c r="K102" s="189"/>
      <c r="L102" s="19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9.28" customHeight="1">
      <c r="A105" s="39"/>
      <c r="B105" s="40"/>
      <c r="C105" s="181" t="s">
        <v>142</v>
      </c>
      <c r="D105" s="41"/>
      <c r="E105" s="41"/>
      <c r="F105" s="41"/>
      <c r="G105" s="41"/>
      <c r="H105" s="41"/>
      <c r="I105" s="41"/>
      <c r="J105" s="194">
        <f>ROUND(J106 + J107 + J108 + J109 + J110 + J111,2)</f>
        <v>0</v>
      </c>
      <c r="K105" s="41"/>
      <c r="L105" s="64"/>
      <c r="N105" s="195" t="s">
        <v>41</v>
      </c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8" customHeight="1">
      <c r="A106" s="39"/>
      <c r="B106" s="40"/>
      <c r="C106" s="41"/>
      <c r="D106" s="196" t="s">
        <v>143</v>
      </c>
      <c r="E106" s="197"/>
      <c r="F106" s="197"/>
      <c r="G106" s="41"/>
      <c r="H106" s="41"/>
      <c r="I106" s="41"/>
      <c r="J106" s="198">
        <v>0</v>
      </c>
      <c r="K106" s="41"/>
      <c r="L106" s="199"/>
      <c r="M106" s="200"/>
      <c r="N106" s="201" t="s">
        <v>42</v>
      </c>
      <c r="O106" s="200"/>
      <c r="P106" s="200"/>
      <c r="Q106" s="200"/>
      <c r="R106" s="200"/>
      <c r="S106" s="202"/>
      <c r="T106" s="202"/>
      <c r="U106" s="202"/>
      <c r="V106" s="202"/>
      <c r="W106" s="202"/>
      <c r="X106" s="202"/>
      <c r="Y106" s="202"/>
      <c r="Z106" s="202"/>
      <c r="AA106" s="202"/>
      <c r="AB106" s="202"/>
      <c r="AC106" s="202"/>
      <c r="AD106" s="202"/>
      <c r="AE106" s="202"/>
      <c r="AF106" s="200"/>
      <c r="AG106" s="200"/>
      <c r="AH106" s="200"/>
      <c r="AI106" s="200"/>
      <c r="AJ106" s="200"/>
      <c r="AK106" s="200"/>
      <c r="AL106" s="200"/>
      <c r="AM106" s="200"/>
      <c r="AN106" s="200"/>
      <c r="AO106" s="200"/>
      <c r="AP106" s="200"/>
      <c r="AQ106" s="200"/>
      <c r="AR106" s="200"/>
      <c r="AS106" s="200"/>
      <c r="AT106" s="200"/>
      <c r="AU106" s="200"/>
      <c r="AV106" s="200"/>
      <c r="AW106" s="200"/>
      <c r="AX106" s="200"/>
      <c r="AY106" s="203" t="s">
        <v>144</v>
      </c>
      <c r="AZ106" s="200"/>
      <c r="BA106" s="200"/>
      <c r="BB106" s="200"/>
      <c r="BC106" s="200"/>
      <c r="BD106" s="200"/>
      <c r="BE106" s="204">
        <f>IF(N106="základní",J106,0)</f>
        <v>0</v>
      </c>
      <c r="BF106" s="204">
        <f>IF(N106="snížená",J106,0)</f>
        <v>0</v>
      </c>
      <c r="BG106" s="204">
        <f>IF(N106="zákl. přenesená",J106,0)</f>
        <v>0</v>
      </c>
      <c r="BH106" s="204">
        <f>IF(N106="sníž. přenesená",J106,0)</f>
        <v>0</v>
      </c>
      <c r="BI106" s="204">
        <f>IF(N106="nulová",J106,0)</f>
        <v>0</v>
      </c>
      <c r="BJ106" s="203" t="s">
        <v>85</v>
      </c>
      <c r="BK106" s="200"/>
      <c r="BL106" s="200"/>
      <c r="BM106" s="200"/>
    </row>
    <row r="107" s="2" customFormat="1" ht="18" customHeight="1">
      <c r="A107" s="39"/>
      <c r="B107" s="40"/>
      <c r="C107" s="41"/>
      <c r="D107" s="196" t="s">
        <v>145</v>
      </c>
      <c r="E107" s="197"/>
      <c r="F107" s="197"/>
      <c r="G107" s="41"/>
      <c r="H107" s="41"/>
      <c r="I107" s="41"/>
      <c r="J107" s="198">
        <v>0</v>
      </c>
      <c r="K107" s="41"/>
      <c r="L107" s="199"/>
      <c r="M107" s="200"/>
      <c r="N107" s="201" t="s">
        <v>42</v>
      </c>
      <c r="O107" s="200"/>
      <c r="P107" s="200"/>
      <c r="Q107" s="200"/>
      <c r="R107" s="200"/>
      <c r="S107" s="202"/>
      <c r="T107" s="202"/>
      <c r="U107" s="202"/>
      <c r="V107" s="202"/>
      <c r="W107" s="202"/>
      <c r="X107" s="202"/>
      <c r="Y107" s="202"/>
      <c r="Z107" s="202"/>
      <c r="AA107" s="202"/>
      <c r="AB107" s="202"/>
      <c r="AC107" s="202"/>
      <c r="AD107" s="202"/>
      <c r="AE107" s="202"/>
      <c r="AF107" s="200"/>
      <c r="AG107" s="200"/>
      <c r="AH107" s="200"/>
      <c r="AI107" s="200"/>
      <c r="AJ107" s="200"/>
      <c r="AK107" s="200"/>
      <c r="AL107" s="200"/>
      <c r="AM107" s="200"/>
      <c r="AN107" s="200"/>
      <c r="AO107" s="200"/>
      <c r="AP107" s="200"/>
      <c r="AQ107" s="200"/>
      <c r="AR107" s="200"/>
      <c r="AS107" s="200"/>
      <c r="AT107" s="200"/>
      <c r="AU107" s="200"/>
      <c r="AV107" s="200"/>
      <c r="AW107" s="200"/>
      <c r="AX107" s="200"/>
      <c r="AY107" s="203" t="s">
        <v>144</v>
      </c>
      <c r="AZ107" s="200"/>
      <c r="BA107" s="200"/>
      <c r="BB107" s="200"/>
      <c r="BC107" s="200"/>
      <c r="BD107" s="200"/>
      <c r="BE107" s="204">
        <f>IF(N107="základní",J107,0)</f>
        <v>0</v>
      </c>
      <c r="BF107" s="204">
        <f>IF(N107="snížená",J107,0)</f>
        <v>0</v>
      </c>
      <c r="BG107" s="204">
        <f>IF(N107="zákl. přenesená",J107,0)</f>
        <v>0</v>
      </c>
      <c r="BH107" s="204">
        <f>IF(N107="sníž. přenesená",J107,0)</f>
        <v>0</v>
      </c>
      <c r="BI107" s="204">
        <f>IF(N107="nulová",J107,0)</f>
        <v>0</v>
      </c>
      <c r="BJ107" s="203" t="s">
        <v>85</v>
      </c>
      <c r="BK107" s="200"/>
      <c r="BL107" s="200"/>
      <c r="BM107" s="200"/>
    </row>
    <row r="108" s="2" customFormat="1" ht="18" customHeight="1">
      <c r="A108" s="39"/>
      <c r="B108" s="40"/>
      <c r="C108" s="41"/>
      <c r="D108" s="196" t="s">
        <v>146</v>
      </c>
      <c r="E108" s="197"/>
      <c r="F108" s="197"/>
      <c r="G108" s="41"/>
      <c r="H108" s="41"/>
      <c r="I108" s="41"/>
      <c r="J108" s="198">
        <v>0</v>
      </c>
      <c r="K108" s="41"/>
      <c r="L108" s="199"/>
      <c r="M108" s="200"/>
      <c r="N108" s="201" t="s">
        <v>42</v>
      </c>
      <c r="O108" s="200"/>
      <c r="P108" s="200"/>
      <c r="Q108" s="200"/>
      <c r="R108" s="200"/>
      <c r="S108" s="202"/>
      <c r="T108" s="202"/>
      <c r="U108" s="202"/>
      <c r="V108" s="202"/>
      <c r="W108" s="202"/>
      <c r="X108" s="202"/>
      <c r="Y108" s="202"/>
      <c r="Z108" s="202"/>
      <c r="AA108" s="202"/>
      <c r="AB108" s="202"/>
      <c r="AC108" s="202"/>
      <c r="AD108" s="202"/>
      <c r="AE108" s="202"/>
      <c r="AF108" s="200"/>
      <c r="AG108" s="200"/>
      <c r="AH108" s="200"/>
      <c r="AI108" s="200"/>
      <c r="AJ108" s="200"/>
      <c r="AK108" s="200"/>
      <c r="AL108" s="200"/>
      <c r="AM108" s="200"/>
      <c r="AN108" s="200"/>
      <c r="AO108" s="200"/>
      <c r="AP108" s="200"/>
      <c r="AQ108" s="200"/>
      <c r="AR108" s="200"/>
      <c r="AS108" s="200"/>
      <c r="AT108" s="200"/>
      <c r="AU108" s="200"/>
      <c r="AV108" s="200"/>
      <c r="AW108" s="200"/>
      <c r="AX108" s="200"/>
      <c r="AY108" s="203" t="s">
        <v>144</v>
      </c>
      <c r="AZ108" s="200"/>
      <c r="BA108" s="200"/>
      <c r="BB108" s="200"/>
      <c r="BC108" s="200"/>
      <c r="BD108" s="200"/>
      <c r="BE108" s="204">
        <f>IF(N108="základní",J108,0)</f>
        <v>0</v>
      </c>
      <c r="BF108" s="204">
        <f>IF(N108="snížená",J108,0)</f>
        <v>0</v>
      </c>
      <c r="BG108" s="204">
        <f>IF(N108="zákl. přenesená",J108,0)</f>
        <v>0</v>
      </c>
      <c r="BH108" s="204">
        <f>IF(N108="sníž. přenesená",J108,0)</f>
        <v>0</v>
      </c>
      <c r="BI108" s="204">
        <f>IF(N108="nulová",J108,0)</f>
        <v>0</v>
      </c>
      <c r="BJ108" s="203" t="s">
        <v>85</v>
      </c>
      <c r="BK108" s="200"/>
      <c r="BL108" s="200"/>
      <c r="BM108" s="200"/>
    </row>
    <row r="109" s="2" customFormat="1" ht="18" customHeight="1">
      <c r="A109" s="39"/>
      <c r="B109" s="40"/>
      <c r="C109" s="41"/>
      <c r="D109" s="196" t="s">
        <v>147</v>
      </c>
      <c r="E109" s="197"/>
      <c r="F109" s="197"/>
      <c r="G109" s="41"/>
      <c r="H109" s="41"/>
      <c r="I109" s="41"/>
      <c r="J109" s="198">
        <v>0</v>
      </c>
      <c r="K109" s="41"/>
      <c r="L109" s="199"/>
      <c r="M109" s="200"/>
      <c r="N109" s="201" t="s">
        <v>42</v>
      </c>
      <c r="O109" s="200"/>
      <c r="P109" s="200"/>
      <c r="Q109" s="200"/>
      <c r="R109" s="200"/>
      <c r="S109" s="202"/>
      <c r="T109" s="202"/>
      <c r="U109" s="202"/>
      <c r="V109" s="202"/>
      <c r="W109" s="202"/>
      <c r="X109" s="202"/>
      <c r="Y109" s="202"/>
      <c r="Z109" s="202"/>
      <c r="AA109" s="202"/>
      <c r="AB109" s="202"/>
      <c r="AC109" s="202"/>
      <c r="AD109" s="202"/>
      <c r="AE109" s="202"/>
      <c r="AF109" s="200"/>
      <c r="AG109" s="200"/>
      <c r="AH109" s="200"/>
      <c r="AI109" s="200"/>
      <c r="AJ109" s="200"/>
      <c r="AK109" s="200"/>
      <c r="AL109" s="200"/>
      <c r="AM109" s="200"/>
      <c r="AN109" s="200"/>
      <c r="AO109" s="200"/>
      <c r="AP109" s="200"/>
      <c r="AQ109" s="200"/>
      <c r="AR109" s="200"/>
      <c r="AS109" s="200"/>
      <c r="AT109" s="200"/>
      <c r="AU109" s="200"/>
      <c r="AV109" s="200"/>
      <c r="AW109" s="200"/>
      <c r="AX109" s="200"/>
      <c r="AY109" s="203" t="s">
        <v>144</v>
      </c>
      <c r="AZ109" s="200"/>
      <c r="BA109" s="200"/>
      <c r="BB109" s="200"/>
      <c r="BC109" s="200"/>
      <c r="BD109" s="200"/>
      <c r="BE109" s="204">
        <f>IF(N109="základní",J109,0)</f>
        <v>0</v>
      </c>
      <c r="BF109" s="204">
        <f>IF(N109="snížená",J109,0)</f>
        <v>0</v>
      </c>
      <c r="BG109" s="204">
        <f>IF(N109="zákl. přenesená",J109,0)</f>
        <v>0</v>
      </c>
      <c r="BH109" s="204">
        <f>IF(N109="sníž. přenesená",J109,0)</f>
        <v>0</v>
      </c>
      <c r="BI109" s="204">
        <f>IF(N109="nulová",J109,0)</f>
        <v>0</v>
      </c>
      <c r="BJ109" s="203" t="s">
        <v>85</v>
      </c>
      <c r="BK109" s="200"/>
      <c r="BL109" s="200"/>
      <c r="BM109" s="200"/>
    </row>
    <row r="110" s="2" customFormat="1" ht="18" customHeight="1">
      <c r="A110" s="39"/>
      <c r="B110" s="40"/>
      <c r="C110" s="41"/>
      <c r="D110" s="196" t="s">
        <v>148</v>
      </c>
      <c r="E110" s="197"/>
      <c r="F110" s="197"/>
      <c r="G110" s="41"/>
      <c r="H110" s="41"/>
      <c r="I110" s="41"/>
      <c r="J110" s="198">
        <v>0</v>
      </c>
      <c r="K110" s="41"/>
      <c r="L110" s="199"/>
      <c r="M110" s="200"/>
      <c r="N110" s="201" t="s">
        <v>42</v>
      </c>
      <c r="O110" s="200"/>
      <c r="P110" s="200"/>
      <c r="Q110" s="200"/>
      <c r="R110" s="200"/>
      <c r="S110" s="202"/>
      <c r="T110" s="202"/>
      <c r="U110" s="202"/>
      <c r="V110" s="202"/>
      <c r="W110" s="202"/>
      <c r="X110" s="202"/>
      <c r="Y110" s="202"/>
      <c r="Z110" s="202"/>
      <c r="AA110" s="202"/>
      <c r="AB110" s="202"/>
      <c r="AC110" s="202"/>
      <c r="AD110" s="202"/>
      <c r="AE110" s="202"/>
      <c r="AF110" s="200"/>
      <c r="AG110" s="200"/>
      <c r="AH110" s="200"/>
      <c r="AI110" s="200"/>
      <c r="AJ110" s="200"/>
      <c r="AK110" s="200"/>
      <c r="AL110" s="200"/>
      <c r="AM110" s="200"/>
      <c r="AN110" s="200"/>
      <c r="AO110" s="200"/>
      <c r="AP110" s="200"/>
      <c r="AQ110" s="200"/>
      <c r="AR110" s="200"/>
      <c r="AS110" s="200"/>
      <c r="AT110" s="200"/>
      <c r="AU110" s="200"/>
      <c r="AV110" s="200"/>
      <c r="AW110" s="200"/>
      <c r="AX110" s="200"/>
      <c r="AY110" s="203" t="s">
        <v>144</v>
      </c>
      <c r="AZ110" s="200"/>
      <c r="BA110" s="200"/>
      <c r="BB110" s="200"/>
      <c r="BC110" s="200"/>
      <c r="BD110" s="200"/>
      <c r="BE110" s="204">
        <f>IF(N110="základní",J110,0)</f>
        <v>0</v>
      </c>
      <c r="BF110" s="204">
        <f>IF(N110="snížená",J110,0)</f>
        <v>0</v>
      </c>
      <c r="BG110" s="204">
        <f>IF(N110="zákl. přenesená",J110,0)</f>
        <v>0</v>
      </c>
      <c r="BH110" s="204">
        <f>IF(N110="sníž. přenesená",J110,0)</f>
        <v>0</v>
      </c>
      <c r="BI110" s="204">
        <f>IF(N110="nulová",J110,0)</f>
        <v>0</v>
      </c>
      <c r="BJ110" s="203" t="s">
        <v>85</v>
      </c>
      <c r="BK110" s="200"/>
      <c r="BL110" s="200"/>
      <c r="BM110" s="200"/>
    </row>
    <row r="111" s="2" customFormat="1" ht="18" customHeight="1">
      <c r="A111" s="39"/>
      <c r="B111" s="40"/>
      <c r="C111" s="41"/>
      <c r="D111" s="197" t="s">
        <v>149</v>
      </c>
      <c r="E111" s="41"/>
      <c r="F111" s="41"/>
      <c r="G111" s="41"/>
      <c r="H111" s="41"/>
      <c r="I111" s="41"/>
      <c r="J111" s="198">
        <f>ROUND(J30*T111,2)</f>
        <v>0</v>
      </c>
      <c r="K111" s="41"/>
      <c r="L111" s="199"/>
      <c r="M111" s="200"/>
      <c r="N111" s="201" t="s">
        <v>42</v>
      </c>
      <c r="O111" s="200"/>
      <c r="P111" s="200"/>
      <c r="Q111" s="200"/>
      <c r="R111" s="200"/>
      <c r="S111" s="202"/>
      <c r="T111" s="202"/>
      <c r="U111" s="202"/>
      <c r="V111" s="202"/>
      <c r="W111" s="202"/>
      <c r="X111" s="202"/>
      <c r="Y111" s="202"/>
      <c r="Z111" s="202"/>
      <c r="AA111" s="202"/>
      <c r="AB111" s="202"/>
      <c r="AC111" s="202"/>
      <c r="AD111" s="202"/>
      <c r="AE111" s="202"/>
      <c r="AF111" s="200"/>
      <c r="AG111" s="200"/>
      <c r="AH111" s="200"/>
      <c r="AI111" s="200"/>
      <c r="AJ111" s="200"/>
      <c r="AK111" s="200"/>
      <c r="AL111" s="200"/>
      <c r="AM111" s="200"/>
      <c r="AN111" s="200"/>
      <c r="AO111" s="200"/>
      <c r="AP111" s="200"/>
      <c r="AQ111" s="200"/>
      <c r="AR111" s="200"/>
      <c r="AS111" s="200"/>
      <c r="AT111" s="200"/>
      <c r="AU111" s="200"/>
      <c r="AV111" s="200"/>
      <c r="AW111" s="200"/>
      <c r="AX111" s="200"/>
      <c r="AY111" s="203" t="s">
        <v>150</v>
      </c>
      <c r="AZ111" s="200"/>
      <c r="BA111" s="200"/>
      <c r="BB111" s="200"/>
      <c r="BC111" s="200"/>
      <c r="BD111" s="200"/>
      <c r="BE111" s="204">
        <f>IF(N111="základní",J111,0)</f>
        <v>0</v>
      </c>
      <c r="BF111" s="204">
        <f>IF(N111="snížená",J111,0)</f>
        <v>0</v>
      </c>
      <c r="BG111" s="204">
        <f>IF(N111="zákl. přenesená",J111,0)</f>
        <v>0</v>
      </c>
      <c r="BH111" s="204">
        <f>IF(N111="sníž. přenesená",J111,0)</f>
        <v>0</v>
      </c>
      <c r="BI111" s="204">
        <f>IF(N111="nulová",J111,0)</f>
        <v>0</v>
      </c>
      <c r="BJ111" s="203" t="s">
        <v>85</v>
      </c>
      <c r="BK111" s="200"/>
      <c r="BL111" s="200"/>
      <c r="BM111" s="200"/>
    </row>
    <row r="112" s="2" customForma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9.28" customHeight="1">
      <c r="A113" s="39"/>
      <c r="B113" s="40"/>
      <c r="C113" s="205" t="s">
        <v>151</v>
      </c>
      <c r="D113" s="179"/>
      <c r="E113" s="179"/>
      <c r="F113" s="179"/>
      <c r="G113" s="179"/>
      <c r="H113" s="179"/>
      <c r="I113" s="179"/>
      <c r="J113" s="206">
        <f>ROUND(J96+J105,2)</f>
        <v>0</v>
      </c>
      <c r="K113" s="179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67"/>
      <c r="C114" s="68"/>
      <c r="D114" s="68"/>
      <c r="E114" s="68"/>
      <c r="F114" s="68"/>
      <c r="G114" s="68"/>
      <c r="H114" s="68"/>
      <c r="I114" s="68"/>
      <c r="J114" s="68"/>
      <c r="K114" s="68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8" s="2" customFormat="1" ht="6.96" customHeight="1">
      <c r="A118" s="39"/>
      <c r="B118" s="69"/>
      <c r="C118" s="70"/>
      <c r="D118" s="70"/>
      <c r="E118" s="70"/>
      <c r="F118" s="70"/>
      <c r="G118" s="70"/>
      <c r="H118" s="70"/>
      <c r="I118" s="70"/>
      <c r="J118" s="70"/>
      <c r="K118" s="70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4.96" customHeight="1">
      <c r="A119" s="39"/>
      <c r="B119" s="40"/>
      <c r="C119" s="24" t="s">
        <v>152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16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6.5" customHeight="1">
      <c r="A122" s="39"/>
      <c r="B122" s="40"/>
      <c r="C122" s="41"/>
      <c r="D122" s="41"/>
      <c r="E122" s="177" t="str">
        <f>E7</f>
        <v>Nástavba budovy MŠ a SPC Demlova 28, Jihlava</v>
      </c>
      <c r="F122" s="33"/>
      <c r="G122" s="33"/>
      <c r="H122" s="33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110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6.5" customHeight="1">
      <c r="A124" s="39"/>
      <c r="B124" s="40"/>
      <c r="C124" s="41"/>
      <c r="D124" s="41"/>
      <c r="E124" s="77" t="str">
        <f>E9</f>
        <v>SO 07 - Vedlejší rozpočtové náklady</v>
      </c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20</v>
      </c>
      <c r="D126" s="41"/>
      <c r="E126" s="41"/>
      <c r="F126" s="28" t="str">
        <f>F12</f>
        <v>k. ú. Jihlava</v>
      </c>
      <c r="G126" s="41"/>
      <c r="H126" s="41"/>
      <c r="I126" s="33" t="s">
        <v>22</v>
      </c>
      <c r="J126" s="80" t="str">
        <f>IF(J12="","",J12)</f>
        <v>2. 5. 2024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5.15" customHeight="1">
      <c r="A128" s="39"/>
      <c r="B128" s="40"/>
      <c r="C128" s="33" t="s">
        <v>24</v>
      </c>
      <c r="D128" s="41"/>
      <c r="E128" s="41"/>
      <c r="F128" s="28" t="str">
        <f>E15</f>
        <v>Statutární město Jihlava</v>
      </c>
      <c r="G128" s="41"/>
      <c r="H128" s="41"/>
      <c r="I128" s="33" t="s">
        <v>32</v>
      </c>
      <c r="J128" s="37" t="str">
        <f>E21</f>
        <v xml:space="preserve"> 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5.15" customHeight="1">
      <c r="A129" s="39"/>
      <c r="B129" s="40"/>
      <c r="C129" s="33" t="s">
        <v>30</v>
      </c>
      <c r="D129" s="41"/>
      <c r="E129" s="41"/>
      <c r="F129" s="28" t="str">
        <f>IF(E18="","",E18)</f>
        <v>Vyplň údaj</v>
      </c>
      <c r="G129" s="41"/>
      <c r="H129" s="41"/>
      <c r="I129" s="33" t="s">
        <v>35</v>
      </c>
      <c r="J129" s="37" t="str">
        <f>E24</f>
        <v xml:space="preserve"> 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0.32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11" customFormat="1" ht="29.28" customHeight="1">
      <c r="A131" s="207"/>
      <c r="B131" s="208"/>
      <c r="C131" s="209" t="s">
        <v>153</v>
      </c>
      <c r="D131" s="210" t="s">
        <v>62</v>
      </c>
      <c r="E131" s="210" t="s">
        <v>58</v>
      </c>
      <c r="F131" s="210" t="s">
        <v>59</v>
      </c>
      <c r="G131" s="210" t="s">
        <v>154</v>
      </c>
      <c r="H131" s="210" t="s">
        <v>155</v>
      </c>
      <c r="I131" s="210" t="s">
        <v>156</v>
      </c>
      <c r="J131" s="211" t="s">
        <v>116</v>
      </c>
      <c r="K131" s="212" t="s">
        <v>157</v>
      </c>
      <c r="L131" s="213"/>
      <c r="M131" s="101" t="s">
        <v>1</v>
      </c>
      <c r="N131" s="102" t="s">
        <v>41</v>
      </c>
      <c r="O131" s="102" t="s">
        <v>158</v>
      </c>
      <c r="P131" s="102" t="s">
        <v>159</v>
      </c>
      <c r="Q131" s="102" t="s">
        <v>160</v>
      </c>
      <c r="R131" s="102" t="s">
        <v>161</v>
      </c>
      <c r="S131" s="102" t="s">
        <v>162</v>
      </c>
      <c r="T131" s="103" t="s">
        <v>163</v>
      </c>
      <c r="U131" s="207"/>
      <c r="V131" s="207"/>
      <c r="W131" s="207"/>
      <c r="X131" s="207"/>
      <c r="Y131" s="207"/>
      <c r="Z131" s="207"/>
      <c r="AA131" s="207"/>
      <c r="AB131" s="207"/>
      <c r="AC131" s="207"/>
      <c r="AD131" s="207"/>
      <c r="AE131" s="207"/>
    </row>
    <row r="132" s="2" customFormat="1" ht="22.8" customHeight="1">
      <c r="A132" s="39"/>
      <c r="B132" s="40"/>
      <c r="C132" s="108" t="s">
        <v>164</v>
      </c>
      <c r="D132" s="41"/>
      <c r="E132" s="41"/>
      <c r="F132" s="41"/>
      <c r="G132" s="41"/>
      <c r="H132" s="41"/>
      <c r="I132" s="41"/>
      <c r="J132" s="214">
        <f>BK132</f>
        <v>0</v>
      </c>
      <c r="K132" s="41"/>
      <c r="L132" s="45"/>
      <c r="M132" s="104"/>
      <c r="N132" s="215"/>
      <c r="O132" s="105"/>
      <c r="P132" s="216">
        <f>P133</f>
        <v>0</v>
      </c>
      <c r="Q132" s="105"/>
      <c r="R132" s="216">
        <f>R133</f>
        <v>0</v>
      </c>
      <c r="S132" s="105"/>
      <c r="T132" s="217">
        <f>T133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76</v>
      </c>
      <c r="AU132" s="18" t="s">
        <v>118</v>
      </c>
      <c r="BK132" s="218">
        <f>BK133</f>
        <v>0</v>
      </c>
    </row>
    <row r="133" s="12" customFormat="1" ht="25.92" customHeight="1">
      <c r="A133" s="12"/>
      <c r="B133" s="219"/>
      <c r="C133" s="220"/>
      <c r="D133" s="221" t="s">
        <v>76</v>
      </c>
      <c r="E133" s="222" t="s">
        <v>144</v>
      </c>
      <c r="F133" s="222" t="s">
        <v>107</v>
      </c>
      <c r="G133" s="220"/>
      <c r="H133" s="220"/>
      <c r="I133" s="223"/>
      <c r="J133" s="224">
        <f>BK133</f>
        <v>0</v>
      </c>
      <c r="K133" s="220"/>
      <c r="L133" s="225"/>
      <c r="M133" s="226"/>
      <c r="N133" s="227"/>
      <c r="O133" s="227"/>
      <c r="P133" s="228">
        <f>P134+P139+P141+P143+P145</f>
        <v>0</v>
      </c>
      <c r="Q133" s="227"/>
      <c r="R133" s="228">
        <f>R134+R139+R141+R143+R145</f>
        <v>0</v>
      </c>
      <c r="S133" s="227"/>
      <c r="T133" s="229">
        <f>T134+T139+T141+T143+T145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30" t="s">
        <v>195</v>
      </c>
      <c r="AT133" s="231" t="s">
        <v>76</v>
      </c>
      <c r="AU133" s="231" t="s">
        <v>77</v>
      </c>
      <c r="AY133" s="230" t="s">
        <v>167</v>
      </c>
      <c r="BK133" s="232">
        <f>BK134+BK139+BK141+BK143+BK145</f>
        <v>0</v>
      </c>
    </row>
    <row r="134" s="12" customFormat="1" ht="22.8" customHeight="1">
      <c r="A134" s="12"/>
      <c r="B134" s="219"/>
      <c r="C134" s="220"/>
      <c r="D134" s="221" t="s">
        <v>76</v>
      </c>
      <c r="E134" s="233" t="s">
        <v>1977</v>
      </c>
      <c r="F134" s="233" t="s">
        <v>1978</v>
      </c>
      <c r="G134" s="220"/>
      <c r="H134" s="220"/>
      <c r="I134" s="223"/>
      <c r="J134" s="234">
        <f>BK134</f>
        <v>0</v>
      </c>
      <c r="K134" s="220"/>
      <c r="L134" s="225"/>
      <c r="M134" s="226"/>
      <c r="N134" s="227"/>
      <c r="O134" s="227"/>
      <c r="P134" s="228">
        <f>SUM(P135:P138)</f>
        <v>0</v>
      </c>
      <c r="Q134" s="227"/>
      <c r="R134" s="228">
        <f>SUM(R135:R138)</f>
        <v>0</v>
      </c>
      <c r="S134" s="227"/>
      <c r="T134" s="229">
        <f>SUM(T135:T138)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30" t="s">
        <v>195</v>
      </c>
      <c r="AT134" s="231" t="s">
        <v>76</v>
      </c>
      <c r="AU134" s="231" t="s">
        <v>85</v>
      </c>
      <c r="AY134" s="230" t="s">
        <v>167</v>
      </c>
      <c r="BK134" s="232">
        <f>SUM(BK135:BK138)</f>
        <v>0</v>
      </c>
    </row>
    <row r="135" s="2" customFormat="1" ht="16.5" customHeight="1">
      <c r="A135" s="39"/>
      <c r="B135" s="40"/>
      <c r="C135" s="235" t="s">
        <v>85</v>
      </c>
      <c r="D135" s="235" t="s">
        <v>169</v>
      </c>
      <c r="E135" s="236" t="s">
        <v>1979</v>
      </c>
      <c r="F135" s="237" t="s">
        <v>1980</v>
      </c>
      <c r="G135" s="238" t="s">
        <v>249</v>
      </c>
      <c r="H135" s="239">
        <v>1</v>
      </c>
      <c r="I135" s="240"/>
      <c r="J135" s="241">
        <f>ROUND(I135*H135,2)</f>
        <v>0</v>
      </c>
      <c r="K135" s="242"/>
      <c r="L135" s="45"/>
      <c r="M135" s="243" t="s">
        <v>1</v>
      </c>
      <c r="N135" s="244" t="s">
        <v>42</v>
      </c>
      <c r="O135" s="92"/>
      <c r="P135" s="245">
        <f>O135*H135</f>
        <v>0</v>
      </c>
      <c r="Q135" s="245">
        <v>0</v>
      </c>
      <c r="R135" s="245">
        <f>Q135*H135</f>
        <v>0</v>
      </c>
      <c r="S135" s="245">
        <v>0</v>
      </c>
      <c r="T135" s="246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7" t="s">
        <v>1935</v>
      </c>
      <c r="AT135" s="247" t="s">
        <v>169</v>
      </c>
      <c r="AU135" s="247" t="s">
        <v>87</v>
      </c>
      <c r="AY135" s="18" t="s">
        <v>167</v>
      </c>
      <c r="BE135" s="248">
        <f>IF(N135="základní",J135,0)</f>
        <v>0</v>
      </c>
      <c r="BF135" s="248">
        <f>IF(N135="snížená",J135,0)</f>
        <v>0</v>
      </c>
      <c r="BG135" s="248">
        <f>IF(N135="zákl. přenesená",J135,0)</f>
        <v>0</v>
      </c>
      <c r="BH135" s="248">
        <f>IF(N135="sníž. přenesená",J135,0)</f>
        <v>0</v>
      </c>
      <c r="BI135" s="248">
        <f>IF(N135="nulová",J135,0)</f>
        <v>0</v>
      </c>
      <c r="BJ135" s="18" t="s">
        <v>85</v>
      </c>
      <c r="BK135" s="248">
        <f>ROUND(I135*H135,2)</f>
        <v>0</v>
      </c>
      <c r="BL135" s="18" t="s">
        <v>1935</v>
      </c>
      <c r="BM135" s="247" t="s">
        <v>1981</v>
      </c>
    </row>
    <row r="136" s="2" customFormat="1" ht="24.15" customHeight="1">
      <c r="A136" s="39"/>
      <c r="B136" s="40"/>
      <c r="C136" s="235" t="s">
        <v>87</v>
      </c>
      <c r="D136" s="235" t="s">
        <v>169</v>
      </c>
      <c r="E136" s="236" t="s">
        <v>1982</v>
      </c>
      <c r="F136" s="237" t="s">
        <v>1983</v>
      </c>
      <c r="G136" s="238" t="s">
        <v>249</v>
      </c>
      <c r="H136" s="239">
        <v>1</v>
      </c>
      <c r="I136" s="240"/>
      <c r="J136" s="241">
        <f>ROUND(I136*H136,2)</f>
        <v>0</v>
      </c>
      <c r="K136" s="242"/>
      <c r="L136" s="45"/>
      <c r="M136" s="243" t="s">
        <v>1</v>
      </c>
      <c r="N136" s="244" t="s">
        <v>42</v>
      </c>
      <c r="O136" s="92"/>
      <c r="P136" s="245">
        <f>O136*H136</f>
        <v>0</v>
      </c>
      <c r="Q136" s="245">
        <v>0</v>
      </c>
      <c r="R136" s="245">
        <f>Q136*H136</f>
        <v>0</v>
      </c>
      <c r="S136" s="245">
        <v>0</v>
      </c>
      <c r="T136" s="246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7" t="s">
        <v>1935</v>
      </c>
      <c r="AT136" s="247" t="s">
        <v>169</v>
      </c>
      <c r="AU136" s="247" t="s">
        <v>87</v>
      </c>
      <c r="AY136" s="18" t="s">
        <v>167</v>
      </c>
      <c r="BE136" s="248">
        <f>IF(N136="základní",J136,0)</f>
        <v>0</v>
      </c>
      <c r="BF136" s="248">
        <f>IF(N136="snížená",J136,0)</f>
        <v>0</v>
      </c>
      <c r="BG136" s="248">
        <f>IF(N136="zákl. přenesená",J136,0)</f>
        <v>0</v>
      </c>
      <c r="BH136" s="248">
        <f>IF(N136="sníž. přenesená",J136,0)</f>
        <v>0</v>
      </c>
      <c r="BI136" s="248">
        <f>IF(N136="nulová",J136,0)</f>
        <v>0</v>
      </c>
      <c r="BJ136" s="18" t="s">
        <v>85</v>
      </c>
      <c r="BK136" s="248">
        <f>ROUND(I136*H136,2)</f>
        <v>0</v>
      </c>
      <c r="BL136" s="18" t="s">
        <v>1935</v>
      </c>
      <c r="BM136" s="247" t="s">
        <v>1984</v>
      </c>
    </row>
    <row r="137" s="2" customFormat="1" ht="16.5" customHeight="1">
      <c r="A137" s="39"/>
      <c r="B137" s="40"/>
      <c r="C137" s="235" t="s">
        <v>188</v>
      </c>
      <c r="D137" s="235" t="s">
        <v>169</v>
      </c>
      <c r="E137" s="236" t="s">
        <v>1985</v>
      </c>
      <c r="F137" s="237" t="s">
        <v>1986</v>
      </c>
      <c r="G137" s="238" t="s">
        <v>249</v>
      </c>
      <c r="H137" s="239">
        <v>1</v>
      </c>
      <c r="I137" s="240"/>
      <c r="J137" s="241">
        <f>ROUND(I137*H137,2)</f>
        <v>0</v>
      </c>
      <c r="K137" s="242"/>
      <c r="L137" s="45"/>
      <c r="M137" s="243" t="s">
        <v>1</v>
      </c>
      <c r="N137" s="244" t="s">
        <v>42</v>
      </c>
      <c r="O137" s="92"/>
      <c r="P137" s="245">
        <f>O137*H137</f>
        <v>0</v>
      </c>
      <c r="Q137" s="245">
        <v>0</v>
      </c>
      <c r="R137" s="245">
        <f>Q137*H137</f>
        <v>0</v>
      </c>
      <c r="S137" s="245">
        <v>0</v>
      </c>
      <c r="T137" s="246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7" t="s">
        <v>1935</v>
      </c>
      <c r="AT137" s="247" t="s">
        <v>169</v>
      </c>
      <c r="AU137" s="247" t="s">
        <v>87</v>
      </c>
      <c r="AY137" s="18" t="s">
        <v>167</v>
      </c>
      <c r="BE137" s="248">
        <f>IF(N137="základní",J137,0)</f>
        <v>0</v>
      </c>
      <c r="BF137" s="248">
        <f>IF(N137="snížená",J137,0)</f>
        <v>0</v>
      </c>
      <c r="BG137" s="248">
        <f>IF(N137="zákl. přenesená",J137,0)</f>
        <v>0</v>
      </c>
      <c r="BH137" s="248">
        <f>IF(N137="sníž. přenesená",J137,0)</f>
        <v>0</v>
      </c>
      <c r="BI137" s="248">
        <f>IF(N137="nulová",J137,0)</f>
        <v>0</v>
      </c>
      <c r="BJ137" s="18" t="s">
        <v>85</v>
      </c>
      <c r="BK137" s="248">
        <f>ROUND(I137*H137,2)</f>
        <v>0</v>
      </c>
      <c r="BL137" s="18" t="s">
        <v>1935</v>
      </c>
      <c r="BM137" s="247" t="s">
        <v>1987</v>
      </c>
    </row>
    <row r="138" s="2" customFormat="1" ht="16.5" customHeight="1">
      <c r="A138" s="39"/>
      <c r="B138" s="40"/>
      <c r="C138" s="235" t="s">
        <v>173</v>
      </c>
      <c r="D138" s="235" t="s">
        <v>169</v>
      </c>
      <c r="E138" s="236" t="s">
        <v>1988</v>
      </c>
      <c r="F138" s="237" t="s">
        <v>1989</v>
      </c>
      <c r="G138" s="238" t="s">
        <v>249</v>
      </c>
      <c r="H138" s="239">
        <v>1</v>
      </c>
      <c r="I138" s="240"/>
      <c r="J138" s="241">
        <f>ROUND(I138*H138,2)</f>
        <v>0</v>
      </c>
      <c r="K138" s="242"/>
      <c r="L138" s="45"/>
      <c r="M138" s="243" t="s">
        <v>1</v>
      </c>
      <c r="N138" s="244" t="s">
        <v>42</v>
      </c>
      <c r="O138" s="92"/>
      <c r="P138" s="245">
        <f>O138*H138</f>
        <v>0</v>
      </c>
      <c r="Q138" s="245">
        <v>0</v>
      </c>
      <c r="R138" s="245">
        <f>Q138*H138</f>
        <v>0</v>
      </c>
      <c r="S138" s="245">
        <v>0</v>
      </c>
      <c r="T138" s="246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7" t="s">
        <v>1935</v>
      </c>
      <c r="AT138" s="247" t="s">
        <v>169</v>
      </c>
      <c r="AU138" s="247" t="s">
        <v>87</v>
      </c>
      <c r="AY138" s="18" t="s">
        <v>167</v>
      </c>
      <c r="BE138" s="248">
        <f>IF(N138="základní",J138,0)</f>
        <v>0</v>
      </c>
      <c r="BF138" s="248">
        <f>IF(N138="snížená",J138,0)</f>
        <v>0</v>
      </c>
      <c r="BG138" s="248">
        <f>IF(N138="zákl. přenesená",J138,0)</f>
        <v>0</v>
      </c>
      <c r="BH138" s="248">
        <f>IF(N138="sníž. přenesená",J138,0)</f>
        <v>0</v>
      </c>
      <c r="BI138" s="248">
        <f>IF(N138="nulová",J138,0)</f>
        <v>0</v>
      </c>
      <c r="BJ138" s="18" t="s">
        <v>85</v>
      </c>
      <c r="BK138" s="248">
        <f>ROUND(I138*H138,2)</f>
        <v>0</v>
      </c>
      <c r="BL138" s="18" t="s">
        <v>1935</v>
      </c>
      <c r="BM138" s="247" t="s">
        <v>1990</v>
      </c>
    </row>
    <row r="139" s="12" customFormat="1" ht="22.8" customHeight="1">
      <c r="A139" s="12"/>
      <c r="B139" s="219"/>
      <c r="C139" s="220"/>
      <c r="D139" s="221" t="s">
        <v>76</v>
      </c>
      <c r="E139" s="233" t="s">
        <v>1991</v>
      </c>
      <c r="F139" s="233" t="s">
        <v>143</v>
      </c>
      <c r="G139" s="220"/>
      <c r="H139" s="220"/>
      <c r="I139" s="223"/>
      <c r="J139" s="234">
        <f>BK139</f>
        <v>0</v>
      </c>
      <c r="K139" s="220"/>
      <c r="L139" s="225"/>
      <c r="M139" s="226"/>
      <c r="N139" s="227"/>
      <c r="O139" s="227"/>
      <c r="P139" s="228">
        <f>P140</f>
        <v>0</v>
      </c>
      <c r="Q139" s="227"/>
      <c r="R139" s="228">
        <f>R140</f>
        <v>0</v>
      </c>
      <c r="S139" s="227"/>
      <c r="T139" s="229">
        <f>T140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30" t="s">
        <v>195</v>
      </c>
      <c r="AT139" s="231" t="s">
        <v>76</v>
      </c>
      <c r="AU139" s="231" t="s">
        <v>85</v>
      </c>
      <c r="AY139" s="230" t="s">
        <v>167</v>
      </c>
      <c r="BK139" s="232">
        <f>BK140</f>
        <v>0</v>
      </c>
    </row>
    <row r="140" s="2" customFormat="1" ht="16.5" customHeight="1">
      <c r="A140" s="39"/>
      <c r="B140" s="40"/>
      <c r="C140" s="235" t="s">
        <v>195</v>
      </c>
      <c r="D140" s="235" t="s">
        <v>169</v>
      </c>
      <c r="E140" s="236" t="s">
        <v>1992</v>
      </c>
      <c r="F140" s="237" t="s">
        <v>143</v>
      </c>
      <c r="G140" s="238" t="s">
        <v>818</v>
      </c>
      <c r="H140" s="307"/>
      <c r="I140" s="240"/>
      <c r="J140" s="241">
        <f>ROUND(I140*H140,2)</f>
        <v>0</v>
      </c>
      <c r="K140" s="242"/>
      <c r="L140" s="45"/>
      <c r="M140" s="243" t="s">
        <v>1</v>
      </c>
      <c r="N140" s="244" t="s">
        <v>42</v>
      </c>
      <c r="O140" s="92"/>
      <c r="P140" s="245">
        <f>O140*H140</f>
        <v>0</v>
      </c>
      <c r="Q140" s="245">
        <v>0</v>
      </c>
      <c r="R140" s="245">
        <f>Q140*H140</f>
        <v>0</v>
      </c>
      <c r="S140" s="245">
        <v>0</v>
      </c>
      <c r="T140" s="246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7" t="s">
        <v>1935</v>
      </c>
      <c r="AT140" s="247" t="s">
        <v>169</v>
      </c>
      <c r="AU140" s="247" t="s">
        <v>87</v>
      </c>
      <c r="AY140" s="18" t="s">
        <v>167</v>
      </c>
      <c r="BE140" s="248">
        <f>IF(N140="základní",J140,0)</f>
        <v>0</v>
      </c>
      <c r="BF140" s="248">
        <f>IF(N140="snížená",J140,0)</f>
        <v>0</v>
      </c>
      <c r="BG140" s="248">
        <f>IF(N140="zákl. přenesená",J140,0)</f>
        <v>0</v>
      </c>
      <c r="BH140" s="248">
        <f>IF(N140="sníž. přenesená",J140,0)</f>
        <v>0</v>
      </c>
      <c r="BI140" s="248">
        <f>IF(N140="nulová",J140,0)</f>
        <v>0</v>
      </c>
      <c r="BJ140" s="18" t="s">
        <v>85</v>
      </c>
      <c r="BK140" s="248">
        <f>ROUND(I140*H140,2)</f>
        <v>0</v>
      </c>
      <c r="BL140" s="18" t="s">
        <v>1935</v>
      </c>
      <c r="BM140" s="247" t="s">
        <v>1993</v>
      </c>
    </row>
    <row r="141" s="12" customFormat="1" ht="22.8" customHeight="1">
      <c r="A141" s="12"/>
      <c r="B141" s="219"/>
      <c r="C141" s="220"/>
      <c r="D141" s="221" t="s">
        <v>76</v>
      </c>
      <c r="E141" s="233" t="s">
        <v>1994</v>
      </c>
      <c r="F141" s="233" t="s">
        <v>1995</v>
      </c>
      <c r="G141" s="220"/>
      <c r="H141" s="220"/>
      <c r="I141" s="223"/>
      <c r="J141" s="234">
        <f>BK141</f>
        <v>0</v>
      </c>
      <c r="K141" s="220"/>
      <c r="L141" s="225"/>
      <c r="M141" s="226"/>
      <c r="N141" s="227"/>
      <c r="O141" s="227"/>
      <c r="P141" s="228">
        <f>P142</f>
        <v>0</v>
      </c>
      <c r="Q141" s="227"/>
      <c r="R141" s="228">
        <f>R142</f>
        <v>0</v>
      </c>
      <c r="S141" s="227"/>
      <c r="T141" s="229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30" t="s">
        <v>195</v>
      </c>
      <c r="AT141" s="231" t="s">
        <v>76</v>
      </c>
      <c r="AU141" s="231" t="s">
        <v>85</v>
      </c>
      <c r="AY141" s="230" t="s">
        <v>167</v>
      </c>
      <c r="BK141" s="232">
        <f>BK142</f>
        <v>0</v>
      </c>
    </row>
    <row r="142" s="2" customFormat="1" ht="16.5" customHeight="1">
      <c r="A142" s="39"/>
      <c r="B142" s="40"/>
      <c r="C142" s="235" t="s">
        <v>201</v>
      </c>
      <c r="D142" s="235" t="s">
        <v>169</v>
      </c>
      <c r="E142" s="236" t="s">
        <v>1996</v>
      </c>
      <c r="F142" s="237" t="s">
        <v>149</v>
      </c>
      <c r="G142" s="238" t="s">
        <v>818</v>
      </c>
      <c r="H142" s="307"/>
      <c r="I142" s="240"/>
      <c r="J142" s="241">
        <f>ROUND(I142*H142,2)</f>
        <v>0</v>
      </c>
      <c r="K142" s="242"/>
      <c r="L142" s="45"/>
      <c r="M142" s="243" t="s">
        <v>1</v>
      </c>
      <c r="N142" s="244" t="s">
        <v>42</v>
      </c>
      <c r="O142" s="92"/>
      <c r="P142" s="245">
        <f>O142*H142</f>
        <v>0</v>
      </c>
      <c r="Q142" s="245">
        <v>0</v>
      </c>
      <c r="R142" s="245">
        <f>Q142*H142</f>
        <v>0</v>
      </c>
      <c r="S142" s="245">
        <v>0</v>
      </c>
      <c r="T142" s="246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7" t="s">
        <v>1935</v>
      </c>
      <c r="AT142" s="247" t="s">
        <v>169</v>
      </c>
      <c r="AU142" s="247" t="s">
        <v>87</v>
      </c>
      <c r="AY142" s="18" t="s">
        <v>167</v>
      </c>
      <c r="BE142" s="248">
        <f>IF(N142="základní",J142,0)</f>
        <v>0</v>
      </c>
      <c r="BF142" s="248">
        <f>IF(N142="snížená",J142,0)</f>
        <v>0</v>
      </c>
      <c r="BG142" s="248">
        <f>IF(N142="zákl. přenesená",J142,0)</f>
        <v>0</v>
      </c>
      <c r="BH142" s="248">
        <f>IF(N142="sníž. přenesená",J142,0)</f>
        <v>0</v>
      </c>
      <c r="BI142" s="248">
        <f>IF(N142="nulová",J142,0)</f>
        <v>0</v>
      </c>
      <c r="BJ142" s="18" t="s">
        <v>85</v>
      </c>
      <c r="BK142" s="248">
        <f>ROUND(I142*H142,2)</f>
        <v>0</v>
      </c>
      <c r="BL142" s="18" t="s">
        <v>1935</v>
      </c>
      <c r="BM142" s="247" t="s">
        <v>1997</v>
      </c>
    </row>
    <row r="143" s="12" customFormat="1" ht="22.8" customHeight="1">
      <c r="A143" s="12"/>
      <c r="B143" s="219"/>
      <c r="C143" s="220"/>
      <c r="D143" s="221" t="s">
        <v>76</v>
      </c>
      <c r="E143" s="233" t="s">
        <v>1998</v>
      </c>
      <c r="F143" s="233" t="s">
        <v>147</v>
      </c>
      <c r="G143" s="220"/>
      <c r="H143" s="220"/>
      <c r="I143" s="223"/>
      <c r="J143" s="234">
        <f>BK143</f>
        <v>0</v>
      </c>
      <c r="K143" s="220"/>
      <c r="L143" s="225"/>
      <c r="M143" s="226"/>
      <c r="N143" s="227"/>
      <c r="O143" s="227"/>
      <c r="P143" s="228">
        <f>P144</f>
        <v>0</v>
      </c>
      <c r="Q143" s="227"/>
      <c r="R143" s="228">
        <f>R144</f>
        <v>0</v>
      </c>
      <c r="S143" s="227"/>
      <c r="T143" s="229">
        <f>T144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30" t="s">
        <v>195</v>
      </c>
      <c r="AT143" s="231" t="s">
        <v>76</v>
      </c>
      <c r="AU143" s="231" t="s">
        <v>85</v>
      </c>
      <c r="AY143" s="230" t="s">
        <v>167</v>
      </c>
      <c r="BK143" s="232">
        <f>BK144</f>
        <v>0</v>
      </c>
    </row>
    <row r="144" s="2" customFormat="1" ht="16.5" customHeight="1">
      <c r="A144" s="39"/>
      <c r="B144" s="40"/>
      <c r="C144" s="235" t="s">
        <v>205</v>
      </c>
      <c r="D144" s="235" t="s">
        <v>169</v>
      </c>
      <c r="E144" s="236" t="s">
        <v>1999</v>
      </c>
      <c r="F144" s="237" t="s">
        <v>147</v>
      </c>
      <c r="G144" s="238" t="s">
        <v>818</v>
      </c>
      <c r="H144" s="307"/>
      <c r="I144" s="240"/>
      <c r="J144" s="241">
        <f>ROUND(I144*H144,2)</f>
        <v>0</v>
      </c>
      <c r="K144" s="242"/>
      <c r="L144" s="45"/>
      <c r="M144" s="243" t="s">
        <v>1</v>
      </c>
      <c r="N144" s="244" t="s">
        <v>42</v>
      </c>
      <c r="O144" s="92"/>
      <c r="P144" s="245">
        <f>O144*H144</f>
        <v>0</v>
      </c>
      <c r="Q144" s="245">
        <v>0</v>
      </c>
      <c r="R144" s="245">
        <f>Q144*H144</f>
        <v>0</v>
      </c>
      <c r="S144" s="245">
        <v>0</v>
      </c>
      <c r="T144" s="246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7" t="s">
        <v>1935</v>
      </c>
      <c r="AT144" s="247" t="s">
        <v>169</v>
      </c>
      <c r="AU144" s="247" t="s">
        <v>87</v>
      </c>
      <c r="AY144" s="18" t="s">
        <v>167</v>
      </c>
      <c r="BE144" s="248">
        <f>IF(N144="základní",J144,0)</f>
        <v>0</v>
      </c>
      <c r="BF144" s="248">
        <f>IF(N144="snížená",J144,0)</f>
        <v>0</v>
      </c>
      <c r="BG144" s="248">
        <f>IF(N144="zákl. přenesená",J144,0)</f>
        <v>0</v>
      </c>
      <c r="BH144" s="248">
        <f>IF(N144="sníž. přenesená",J144,0)</f>
        <v>0</v>
      </c>
      <c r="BI144" s="248">
        <f>IF(N144="nulová",J144,0)</f>
        <v>0</v>
      </c>
      <c r="BJ144" s="18" t="s">
        <v>85</v>
      </c>
      <c r="BK144" s="248">
        <f>ROUND(I144*H144,2)</f>
        <v>0</v>
      </c>
      <c r="BL144" s="18" t="s">
        <v>1935</v>
      </c>
      <c r="BM144" s="247" t="s">
        <v>2000</v>
      </c>
    </row>
    <row r="145" s="12" customFormat="1" ht="22.8" customHeight="1">
      <c r="A145" s="12"/>
      <c r="B145" s="219"/>
      <c r="C145" s="220"/>
      <c r="D145" s="221" t="s">
        <v>76</v>
      </c>
      <c r="E145" s="233" t="s">
        <v>2001</v>
      </c>
      <c r="F145" s="233" t="s">
        <v>113</v>
      </c>
      <c r="G145" s="220"/>
      <c r="H145" s="220"/>
      <c r="I145" s="223"/>
      <c r="J145" s="234">
        <f>BK145</f>
        <v>0</v>
      </c>
      <c r="K145" s="220"/>
      <c r="L145" s="225"/>
      <c r="M145" s="226"/>
      <c r="N145" s="227"/>
      <c r="O145" s="227"/>
      <c r="P145" s="228">
        <f>SUM(P146:P147)</f>
        <v>0</v>
      </c>
      <c r="Q145" s="227"/>
      <c r="R145" s="228">
        <f>SUM(R146:R147)</f>
        <v>0</v>
      </c>
      <c r="S145" s="227"/>
      <c r="T145" s="229">
        <f>SUM(T146:T147)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30" t="s">
        <v>195</v>
      </c>
      <c r="AT145" s="231" t="s">
        <v>76</v>
      </c>
      <c r="AU145" s="231" t="s">
        <v>85</v>
      </c>
      <c r="AY145" s="230" t="s">
        <v>167</v>
      </c>
      <c r="BK145" s="232">
        <f>SUM(BK146:BK147)</f>
        <v>0</v>
      </c>
    </row>
    <row r="146" s="2" customFormat="1" ht="16.5" customHeight="1">
      <c r="A146" s="39"/>
      <c r="B146" s="40"/>
      <c r="C146" s="235" t="s">
        <v>210</v>
      </c>
      <c r="D146" s="235" t="s">
        <v>169</v>
      </c>
      <c r="E146" s="236" t="s">
        <v>2002</v>
      </c>
      <c r="F146" s="237" t="s">
        <v>2003</v>
      </c>
      <c r="G146" s="238" t="s">
        <v>249</v>
      </c>
      <c r="H146" s="239">
        <v>1</v>
      </c>
      <c r="I146" s="240"/>
      <c r="J146" s="241">
        <f>ROUND(I146*H146,2)</f>
        <v>0</v>
      </c>
      <c r="K146" s="242"/>
      <c r="L146" s="45"/>
      <c r="M146" s="243" t="s">
        <v>1</v>
      </c>
      <c r="N146" s="244" t="s">
        <v>42</v>
      </c>
      <c r="O146" s="92"/>
      <c r="P146" s="245">
        <f>O146*H146</f>
        <v>0</v>
      </c>
      <c r="Q146" s="245">
        <v>0</v>
      </c>
      <c r="R146" s="245">
        <f>Q146*H146</f>
        <v>0</v>
      </c>
      <c r="S146" s="245">
        <v>0</v>
      </c>
      <c r="T146" s="246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7" t="s">
        <v>1935</v>
      </c>
      <c r="AT146" s="247" t="s">
        <v>169</v>
      </c>
      <c r="AU146" s="247" t="s">
        <v>87</v>
      </c>
      <c r="AY146" s="18" t="s">
        <v>167</v>
      </c>
      <c r="BE146" s="248">
        <f>IF(N146="základní",J146,0)</f>
        <v>0</v>
      </c>
      <c r="BF146" s="248">
        <f>IF(N146="snížená",J146,0)</f>
        <v>0</v>
      </c>
      <c r="BG146" s="248">
        <f>IF(N146="zákl. přenesená",J146,0)</f>
        <v>0</v>
      </c>
      <c r="BH146" s="248">
        <f>IF(N146="sníž. přenesená",J146,0)</f>
        <v>0</v>
      </c>
      <c r="BI146" s="248">
        <f>IF(N146="nulová",J146,0)</f>
        <v>0</v>
      </c>
      <c r="BJ146" s="18" t="s">
        <v>85</v>
      </c>
      <c r="BK146" s="248">
        <f>ROUND(I146*H146,2)</f>
        <v>0</v>
      </c>
      <c r="BL146" s="18" t="s">
        <v>1935</v>
      </c>
      <c r="BM146" s="247" t="s">
        <v>2004</v>
      </c>
    </row>
    <row r="147" s="2" customFormat="1">
      <c r="A147" s="39"/>
      <c r="B147" s="40"/>
      <c r="C147" s="41"/>
      <c r="D147" s="251" t="s">
        <v>757</v>
      </c>
      <c r="E147" s="41"/>
      <c r="F147" s="304" t="s">
        <v>2005</v>
      </c>
      <c r="G147" s="41"/>
      <c r="H147" s="41"/>
      <c r="I147" s="202"/>
      <c r="J147" s="41"/>
      <c r="K147" s="41"/>
      <c r="L147" s="45"/>
      <c r="M147" s="313"/>
      <c r="N147" s="314"/>
      <c r="O147" s="310"/>
      <c r="P147" s="310"/>
      <c r="Q147" s="310"/>
      <c r="R147" s="310"/>
      <c r="S147" s="310"/>
      <c r="T147" s="315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757</v>
      </c>
      <c r="AU147" s="18" t="s">
        <v>87</v>
      </c>
    </row>
    <row r="148" s="2" customFormat="1" ht="6.96" customHeight="1">
      <c r="A148" s="39"/>
      <c r="B148" s="67"/>
      <c r="C148" s="68"/>
      <c r="D148" s="68"/>
      <c r="E148" s="68"/>
      <c r="F148" s="68"/>
      <c r="G148" s="68"/>
      <c r="H148" s="68"/>
      <c r="I148" s="68"/>
      <c r="J148" s="68"/>
      <c r="K148" s="68"/>
      <c r="L148" s="45"/>
      <c r="M148" s="39"/>
      <c r="O148" s="39"/>
      <c r="P148" s="39"/>
      <c r="Q148" s="39"/>
      <c r="R148" s="39"/>
      <c r="S148" s="39"/>
      <c r="T148" s="39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</row>
  </sheetData>
  <sheetProtection sheet="1" autoFilter="0" formatColumns="0" formatRows="0" objects="1" scenarios="1" spinCount="100000" saltValue="bdxpaAx5RZ07+DBzVPno9GG26qwR+Vi8MzFpXekoUS+DvEV3MyVhTqQS3arM8e1wooTws8Q7mo6jXA3e0ZvXGQ==" hashValue="HBfa0FCuLP2RWzDlJX6p+5JmyFIfYOCGb4F1YNPnmOf1weJBtZku/vAqcdy+cFWgU530MVWvayAffL7sDDkMHQ==" algorithmName="SHA-512" password="CC35"/>
  <autoFilter ref="C131:K147"/>
  <mergeCells count="14">
    <mergeCell ref="E7:H7"/>
    <mergeCell ref="E9:H9"/>
    <mergeCell ref="E18:H18"/>
    <mergeCell ref="E27:H27"/>
    <mergeCell ref="E85:H85"/>
    <mergeCell ref="E87:H87"/>
    <mergeCell ref="D106:F106"/>
    <mergeCell ref="D107:F107"/>
    <mergeCell ref="D108:F108"/>
    <mergeCell ref="D109:F109"/>
    <mergeCell ref="D110:F110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Lenka Klečanská</dc:creator>
  <cp:lastModifiedBy>Lenka Klečanská</cp:lastModifiedBy>
  <dcterms:created xsi:type="dcterms:W3CDTF">2024-08-09T19:17:19Z</dcterms:created>
  <dcterms:modified xsi:type="dcterms:W3CDTF">2024-08-09T19:17:44Z</dcterms:modified>
</cp:coreProperties>
</file>